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55" tabRatio="596" activeTab="0"/>
  </bookViews>
  <sheets>
    <sheet name="Plan Inwes 2003-2005 zał. 4" sheetId="1" r:id="rId1"/>
  </sheets>
  <definedNames/>
  <calcPr fullCalcOnLoad="1"/>
</workbook>
</file>

<file path=xl/sharedStrings.xml><?xml version="1.0" encoding="utf-8"?>
<sst xmlns="http://schemas.openxmlformats.org/spreadsheetml/2006/main" count="777" uniqueCount="701">
  <si>
    <t>Nazwa i lokalizacja zadania</t>
  </si>
  <si>
    <t xml:space="preserve">Nakłady </t>
  </si>
  <si>
    <t>Poniesione</t>
  </si>
  <si>
    <t>Po roku</t>
  </si>
  <si>
    <t>Odpowie-</t>
  </si>
  <si>
    <t>Lp.</t>
  </si>
  <si>
    <t>ogółem</t>
  </si>
  <si>
    <t>do końca</t>
  </si>
  <si>
    <t>dzialny za</t>
  </si>
  <si>
    <t>realizację</t>
  </si>
  <si>
    <t>POLITYKA   GOSPODARCZA</t>
  </si>
  <si>
    <t>1.1</t>
  </si>
  <si>
    <t>Przygotowanie terenów na cele inwestycyjne</t>
  </si>
  <si>
    <t>1.1.1</t>
  </si>
  <si>
    <t>Zakup gruntów</t>
  </si>
  <si>
    <t>KGN</t>
  </si>
  <si>
    <t>1.1.2</t>
  </si>
  <si>
    <t>Uzbrojenie terenów pod budownictwo mieszkanio-</t>
  </si>
  <si>
    <t xml:space="preserve">we </t>
  </si>
  <si>
    <t>1.1.3</t>
  </si>
  <si>
    <t>Uzbrojenie terenu po szybie Kondratowicz - etap I</t>
  </si>
  <si>
    <t>teren pod garaże</t>
  </si>
  <si>
    <t>1.1.4</t>
  </si>
  <si>
    <t>Targowisko przy Grodzieckiej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</si>
  <si>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</si>
  <si>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</si>
  <si>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</si>
  <si>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</si>
  <si>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</si>
  <si>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</si>
  <si>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</si>
  <si>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</si>
  <si>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</si>
  <si>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</si>
  <si>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</si>
  <si>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</si>
  <si>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</si>
  <si>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B-In</t>
  </si>
  <si>
    <t>1.2.6</t>
  </si>
  <si>
    <t>Modernizacja skrzyżowania ul. Sikorskiego i Mi-</t>
  </si>
  <si>
    <t>ckiewicza</t>
  </si>
  <si>
    <t>KGK</t>
  </si>
  <si>
    <t>1.2.7</t>
  </si>
  <si>
    <t>Wykonanie nowego odwodnienia oraz moderniza-</t>
  </si>
  <si>
    <t>ZIK 8996</t>
  </si>
  <si>
    <t>cja schodów przy Policji</t>
  </si>
  <si>
    <t>ZIK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</si>
  <si>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</si>
  <si>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</si>
  <si>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</si>
  <si>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</si>
  <si>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</si>
  <si>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</si>
  <si>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</si>
  <si>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</si>
  <si>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</si>
  <si>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</si>
  <si>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1.2.13</t>
  </si>
  <si>
    <t>Modernizacja oświetlenia ulic: Wiejska, Borowa,</t>
  </si>
  <si>
    <t>Nowopogońska</t>
  </si>
  <si>
    <t>1.2.14</t>
  </si>
  <si>
    <t>Budowa oświetlenia ul. Betonowej, Płockiej,</t>
  </si>
  <si>
    <t>Krzywej, Warszawskiej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</si>
  <si>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</si>
  <si>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</si>
  <si>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</si>
  <si>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</si>
  <si>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</si>
  <si>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</si>
  <si>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</si>
  <si>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</si>
  <si>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</si>
  <si>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</si>
  <si>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</si>
  <si>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 xml:space="preserve">Zakup komputerów, programów komputerowych </t>
  </si>
  <si>
    <t>(SIT) i oprzyrządowania dla Urzędu Miasta</t>
  </si>
  <si>
    <t>SE-Or</t>
  </si>
  <si>
    <t>1.4.3</t>
  </si>
  <si>
    <t>Zakup kserokopiarki</t>
  </si>
  <si>
    <t>1.4.4</t>
  </si>
  <si>
    <t>Modernizacja systemu wizyjnego budynku UM</t>
  </si>
  <si>
    <t>POLITYKA   SPOŁECZNA</t>
  </si>
  <si>
    <t>2.1</t>
  </si>
  <si>
    <t>Poprawa poziomu usług społecznych</t>
  </si>
  <si>
    <t>2.1.1</t>
  </si>
  <si>
    <t>Doposażenie MOPS, (komputery, programy, kocioł</t>
  </si>
  <si>
    <t>c.o., piec do kuchni)</t>
  </si>
  <si>
    <t>MOPS</t>
  </si>
  <si>
    <t>2.1.2</t>
  </si>
  <si>
    <t>Doposażenie placówek służby zdrowia</t>
  </si>
  <si>
    <t>S-PZ</t>
  </si>
  <si>
    <t>2.1.3</t>
  </si>
  <si>
    <t>Modernizacja budynku administracyjnego oraz</t>
  </si>
  <si>
    <t>budowa kaplicy i kolumbarium na cmentarzu</t>
  </si>
  <si>
    <t>komunalnym</t>
  </si>
  <si>
    <t>2.1.4</t>
  </si>
  <si>
    <t xml:space="preserve">Adaptacja strychu na pomieszczenia użytkowe </t>
  </si>
  <si>
    <t>w budynku przy ul. Szpitalna 5</t>
  </si>
  <si>
    <t>2.1.5</t>
  </si>
  <si>
    <t xml:space="preserve"> Ośrodek Integracyjny Senior - prace adaptacyjne</t>
  </si>
  <si>
    <t>OIS</t>
  </si>
  <si>
    <t>2.1.6</t>
  </si>
  <si>
    <t>Ocieplenie budynku MOPS przy ul. 17 Lipca 27</t>
  </si>
  <si>
    <t>2.2</t>
  </si>
  <si>
    <t>Organizowanie terenów rekreacji i wypo-</t>
  </si>
  <si>
    <t>czynku</t>
  </si>
  <si>
    <t>2.2.1</t>
  </si>
  <si>
    <t>Modernizacja budynku kina "Uciecha" oraz</t>
  </si>
  <si>
    <t>rozbudowa OSP</t>
  </si>
  <si>
    <t>2.2.2</t>
  </si>
  <si>
    <t>Wykonanie przyłącza wodociągowego do budynku</t>
  </si>
  <si>
    <t>Pałacu Ślubów</t>
  </si>
  <si>
    <t>2.2.3</t>
  </si>
  <si>
    <t>Wykonanie przyłącza energetycznego do budynku</t>
  </si>
  <si>
    <t>klubu "Pod Filarami"</t>
  </si>
  <si>
    <t>MOSiR</t>
  </si>
  <si>
    <t>2.2.4</t>
  </si>
  <si>
    <t>Budowa kortu tenisowego wraz z oświetleniem na</t>
  </si>
  <si>
    <t>terenie Stadionu Sportowego</t>
  </si>
  <si>
    <t>2.2.5</t>
  </si>
  <si>
    <t>Wykonanie ogrodzenia terenu Pałacu Ślubów</t>
  </si>
  <si>
    <t>2.2.6</t>
  </si>
  <si>
    <t>Adaptacja budynku Dehnelów 12 na obiekt hotelo-</t>
  </si>
  <si>
    <t>wy przy klubie "Pod Filarami"</t>
  </si>
  <si>
    <t>2.2.7</t>
  </si>
  <si>
    <t>Ścieżki rowerowe - etap I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</si>
  <si>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</si>
  <si>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</si>
  <si>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</si>
  <si>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</si>
  <si>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</si>
  <si>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</si>
  <si>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</si>
  <si>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Wymiana okien + odnowienie elewacji w Pałacu</t>
  </si>
  <si>
    <t>Ślubów</t>
  </si>
  <si>
    <t>2.2.11</t>
  </si>
  <si>
    <t>Hala Widowiskowo-Sportowa (wymiana okien</t>
  </si>
  <si>
    <t>w części administracji)</t>
  </si>
  <si>
    <t>2.2.12</t>
  </si>
  <si>
    <t>Hala Widowiskowo-Sportowa - zakup i montaż 600</t>
  </si>
  <si>
    <t>sztuk siedzisk na widowni hali głównej</t>
  </si>
  <si>
    <t>2.2.13</t>
  </si>
  <si>
    <t>Wymiana instalacji elektrycznej zasilającej pomie-</t>
  </si>
  <si>
    <t>szczenia biurowe przy Hali Widowiskowo-Sportowej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</si>
  <si>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</si>
  <si>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</si>
  <si>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</si>
  <si>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</si>
  <si>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</si>
  <si>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</si>
  <si>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</si>
  <si>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</si>
  <si>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</si>
  <si>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</si>
  <si>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</si>
  <si>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</si>
  <si>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</si>
  <si>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</si>
  <si>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</si>
  <si>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</si>
  <si>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 xml:space="preserve">Odprowadzenie wód deszczowych - modernizacja </t>
  </si>
  <si>
    <t>kanalizacji w budynku Pałacu Ślubów</t>
  </si>
  <si>
    <t>2.3</t>
  </si>
  <si>
    <t>Budowa mieszkań komunalnych</t>
  </si>
  <si>
    <t>2.3.1</t>
  </si>
  <si>
    <t>Budowa i nadbudowa budynków - zad. 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</si>
  <si>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</si>
  <si>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</si>
  <si>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</si>
  <si>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</si>
  <si>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</si>
  <si>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</si>
  <si>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</si>
  <si>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</si>
  <si>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wymiana okien, ocieplenie, wymiana kotła c.o. na</t>
  </si>
  <si>
    <t>gazowy</t>
  </si>
  <si>
    <t>2.4.3</t>
  </si>
  <si>
    <t>Modernizacja budynku Szpitalna 34 a,b,c, w tym</t>
  </si>
  <si>
    <t>ocieplenie ścian i wymiana stolarki okiennej</t>
  </si>
  <si>
    <t>2.4.4</t>
  </si>
  <si>
    <t>Wymiana pokryć dachowych i ocieplenie mansard</t>
  </si>
  <si>
    <t>5-ciu budynków przy ul. Waryńskiego (nr nieparzyste)</t>
  </si>
  <si>
    <t>2.4.5</t>
  </si>
  <si>
    <t>Modernizacja budynku przy ul. Szpitalnej 30 a,b,c</t>
  </si>
  <si>
    <t>w tym ocieplenie ścian i wymiana stolarki okiennej</t>
  </si>
  <si>
    <t>2.4.6</t>
  </si>
  <si>
    <t>Wymiana pokryć dachowych czterech budynków</t>
  </si>
  <si>
    <t xml:space="preserve">przy ul. Waryńskiego (numery parzyste) </t>
  </si>
  <si>
    <t>2.4.7</t>
  </si>
  <si>
    <t>Modernizacja budynku przy ul. Szpitalna 28 a,b,c</t>
  </si>
  <si>
    <t>2.4.8</t>
  </si>
  <si>
    <t>Dosprzętowienie ZBK w środki trwałe</t>
  </si>
  <si>
    <t>2.4.9</t>
  </si>
  <si>
    <t>Zakup sprzętu komputerowego wraz z oprzyrzą-</t>
  </si>
  <si>
    <t>dowaniem</t>
  </si>
  <si>
    <t>2.4.10</t>
  </si>
  <si>
    <t>Modernizacja dwóch budynków przy ul. Sportowej</t>
  </si>
  <si>
    <t>24 i 26 - ocieplenie ścian zewnętrznych oraz stropów</t>
  </si>
  <si>
    <t>nowe przyłącza energetyczne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</si>
  <si>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</si>
  <si>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</si>
  <si>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</si>
  <si>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</si>
  <si>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</si>
  <si>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</si>
  <si>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</si>
  <si>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</si>
  <si>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</si>
  <si>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zasilanie gazowe w bud. przy ul. Grodziecka 41-43</t>
  </si>
  <si>
    <t>2.4.14</t>
  </si>
  <si>
    <t xml:space="preserve">Wymiana stalowej slusarki okiennej i drzwiowej na </t>
  </si>
  <si>
    <t>aluminiową w lokalach użytkowych przy ul. 11-go</t>
  </si>
  <si>
    <t>Listopada 1-3-5</t>
  </si>
  <si>
    <t>ZBK 70000</t>
  </si>
  <si>
    <t>2.4.15</t>
  </si>
  <si>
    <t>Modernizacja wewnętrzej instalacji elektrycznej w</t>
  </si>
  <si>
    <t>bud. przy ul. Spółdzielcza 2-4-6, 8-10-12, 14-16-18</t>
  </si>
  <si>
    <t>ZBK 75000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</si>
  <si>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</si>
  <si>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</si>
  <si>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</si>
  <si>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</si>
  <si>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</si>
  <si>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</si>
  <si>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</si>
  <si>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</si>
  <si>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</si>
  <si>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</si>
  <si>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Ocieplenie ścian i stropodachu z wymianą stolarki</t>
  </si>
  <si>
    <t>w budynku Biblioteki Głównej</t>
  </si>
  <si>
    <t>2.5.5</t>
  </si>
  <si>
    <t>Komputeryzacja placówek bibliotecznych (Filia 1,</t>
  </si>
  <si>
    <t>Filia 2, Filia 4, Filia 5)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</si>
  <si>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</si>
  <si>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</si>
  <si>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</si>
  <si>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</si>
  <si>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</si>
  <si>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</si>
  <si>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</si>
  <si>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</si>
  <si>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</si>
  <si>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</si>
  <si>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</si>
  <si>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</si>
  <si>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>2.6</t>
  </si>
  <si>
    <t>Organizacja oświaty</t>
  </si>
  <si>
    <t>2.6.1</t>
  </si>
  <si>
    <t>Zakup kserokopiarki - MZO</t>
  </si>
  <si>
    <t>MZO</t>
  </si>
  <si>
    <t>2.6.2</t>
  </si>
  <si>
    <t>Zakup komputerów</t>
  </si>
  <si>
    <t>2.7</t>
  </si>
  <si>
    <t xml:space="preserve">Zwiększenie bazy materialnej szkolnictwa - </t>
  </si>
  <si>
    <t>Gimnazja</t>
  </si>
  <si>
    <t>2.7.1</t>
  </si>
  <si>
    <t>G - instalacje elektroenergetyczne</t>
  </si>
  <si>
    <t>2.7.2</t>
  </si>
  <si>
    <t>G1 - zmiana sposobu ogrzewania, modernizacja</t>
  </si>
  <si>
    <t>obiektu</t>
  </si>
  <si>
    <t>2.7.3</t>
  </si>
  <si>
    <t>G2 - zmiana sposobu ogrzewania i modernizacja</t>
  </si>
  <si>
    <t>GFOŚ 100000</t>
  </si>
  <si>
    <t>2.7.4</t>
  </si>
  <si>
    <t xml:space="preserve">Komputeryzacja </t>
  </si>
  <si>
    <t>2.7.5</t>
  </si>
  <si>
    <t>G1 - boiska</t>
  </si>
  <si>
    <t>2.7.6</t>
  </si>
  <si>
    <t xml:space="preserve">G3 - Modernizacja budynku </t>
  </si>
  <si>
    <t>2.7.7</t>
  </si>
  <si>
    <t>G3 - boiska</t>
  </si>
  <si>
    <t>2.7.8</t>
  </si>
  <si>
    <t>G2 - zagospodarowanie terenu</t>
  </si>
  <si>
    <t>2.8</t>
  </si>
  <si>
    <t>Szkoły</t>
  </si>
  <si>
    <t>2.8.1</t>
  </si>
  <si>
    <t>SP 5 - modernizacja kuchni i adaptacja pomiesz-</t>
  </si>
  <si>
    <t>czeń</t>
  </si>
  <si>
    <t>2.8.2</t>
  </si>
  <si>
    <t>Komputery do szkół</t>
  </si>
  <si>
    <t>2.8.3</t>
  </si>
  <si>
    <t>SP 2 - modernizacja sanitariatów</t>
  </si>
  <si>
    <t>2.8.4</t>
  </si>
  <si>
    <t>SP1 - Modernizacja budynku ze zmianą sposobu</t>
  </si>
  <si>
    <t xml:space="preserve">ogrzewania </t>
  </si>
  <si>
    <t>2.8.5</t>
  </si>
  <si>
    <t>SP1 - boiska</t>
  </si>
  <si>
    <t>2.8.6</t>
  </si>
  <si>
    <t>SP2 - instalacja ppoż. i wymiana pokrycia dacho-</t>
  </si>
  <si>
    <t>wego</t>
  </si>
  <si>
    <t>2.8.7</t>
  </si>
  <si>
    <t>SP2 - boiska</t>
  </si>
  <si>
    <t>2.8.8</t>
  </si>
  <si>
    <t xml:space="preserve">SP3 - Modernizacja budynku </t>
  </si>
  <si>
    <t>2.8.9</t>
  </si>
  <si>
    <t>SP3 - boiska</t>
  </si>
  <si>
    <t>2.8.10</t>
  </si>
  <si>
    <t>SP4 - instalacja ppoż.</t>
  </si>
  <si>
    <t>2.8.11</t>
  </si>
  <si>
    <t xml:space="preserve">SP5 - instalacja ppoż. i ocieplenie </t>
  </si>
  <si>
    <t>2.8.12</t>
  </si>
  <si>
    <t xml:space="preserve">SP7 - Modernizacja budynku </t>
  </si>
  <si>
    <t>2.8.13</t>
  </si>
  <si>
    <t>SP7 - boiska</t>
  </si>
  <si>
    <t>2.9</t>
  </si>
  <si>
    <t>Przedszkola</t>
  </si>
  <si>
    <t>2.9.1</t>
  </si>
  <si>
    <t>Zakup wyposażenia kuchni</t>
  </si>
  <si>
    <t>2.9.2</t>
  </si>
  <si>
    <t xml:space="preserve">P1 - zmiana sposobu ogrzewania </t>
  </si>
  <si>
    <t>2.9.3</t>
  </si>
  <si>
    <t xml:space="preserve">P5 - zmiana sposobu ogrzewania </t>
  </si>
  <si>
    <t>GFOŚ 30000</t>
  </si>
  <si>
    <t>2.9.4</t>
  </si>
  <si>
    <t xml:space="preserve">P1 - Modernizacja budynku 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</si>
  <si>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</si>
  <si>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</si>
  <si>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</si>
  <si>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</si>
  <si>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</si>
  <si>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</si>
  <si>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</si>
  <si>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</si>
  <si>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</si>
  <si>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</si>
  <si>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budynku</t>
  </si>
  <si>
    <t>2.9.10</t>
  </si>
  <si>
    <t>P7 - plac zabaw</t>
  </si>
  <si>
    <t>2.9.11</t>
  </si>
  <si>
    <t xml:space="preserve">P9 - Modernizacja budynku </t>
  </si>
  <si>
    <t>2.9.12</t>
  </si>
  <si>
    <t xml:space="preserve">P10 - Modernizacja budynku </t>
  </si>
  <si>
    <t>2.9.13</t>
  </si>
  <si>
    <t>P10 - Plac zabaw</t>
  </si>
  <si>
    <t>2.9.14</t>
  </si>
  <si>
    <t xml:space="preserve">P11 - Modernizacja budynku </t>
  </si>
  <si>
    <t>2.9.15</t>
  </si>
  <si>
    <t>P11 - Plac zabaw</t>
  </si>
  <si>
    <t>2.9.16</t>
  </si>
  <si>
    <t xml:space="preserve">P12 - Modernizacja budynku </t>
  </si>
  <si>
    <t>2.10</t>
  </si>
  <si>
    <t>Bezpieczeństwo mieszkańców</t>
  </si>
  <si>
    <t>2.10.1</t>
  </si>
  <si>
    <t>Komputeryzacja - Straż Miejska</t>
  </si>
  <si>
    <t>BSM</t>
  </si>
  <si>
    <t>2.10.2</t>
  </si>
  <si>
    <t>Monitoring ruchu pieszego i kołowego</t>
  </si>
  <si>
    <t>2.10.3</t>
  </si>
  <si>
    <t>Doposażenie Komisariatu Policji w Czeladzi</t>
  </si>
  <si>
    <t>w urządzenia łącznościowe</t>
  </si>
  <si>
    <t>POLITYKA  EKOLOGICZNA</t>
  </si>
  <si>
    <t>3.1</t>
  </si>
  <si>
    <t>Budowa sieci kanalizacyjnych</t>
  </si>
  <si>
    <t>3.1.1</t>
  </si>
  <si>
    <t>Kanalizacja WSE - II etap oraz kanalizacja rozdziel-</t>
  </si>
  <si>
    <t>cza ul. Wiejskiej</t>
  </si>
  <si>
    <t>GFOŚ+44000</t>
  </si>
  <si>
    <t>3.1.2</t>
  </si>
  <si>
    <t>Kanalizacja dz. Piaski: ul. Daleka, Brzozowa, Lipo-</t>
  </si>
  <si>
    <t>wa, Jasna, 27-go Stycznia</t>
  </si>
  <si>
    <t>GFOŚ+31000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</si>
  <si>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</si>
  <si>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</si>
  <si>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</si>
  <si>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</si>
  <si>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</si>
  <si>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</si>
  <si>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GFOŚ 50000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</si>
  <si>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</si>
  <si>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</si>
  <si>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</si>
  <si>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</si>
  <si>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</si>
  <si>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</si>
  <si>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 xml:space="preserve">Moniuszki, Łączna, Ślepa, Lotnicza, Szopena, Nowa </t>
  </si>
  <si>
    <t>3.1.7</t>
  </si>
  <si>
    <t>Kanalizacja i modernizacja wodociągów</t>
  </si>
  <si>
    <t>w Rynku i ulicach przyległych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</si>
  <si>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</si>
  <si>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</si>
  <si>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</si>
  <si>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</si>
  <si>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</si>
  <si>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ciuszki, 3-go Kwietnia, Sikorskiego, Mickiewicza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</si>
  <si>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</si>
  <si>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</si>
  <si>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</si>
  <si>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</si>
  <si>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</si>
  <si>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</si>
  <si>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</si>
  <si>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</si>
  <si>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Kanalizacja ul. Rzemieślniczej, Matejki i Prusa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</si>
  <si>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</si>
  <si>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</si>
  <si>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</si>
  <si>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</si>
  <si>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</si>
  <si>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</si>
  <si>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</si>
  <si>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</si>
  <si>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Kanalizacja ul. Poniatowskiego - stara zabudowa</t>
  </si>
  <si>
    <t>3.1.18</t>
  </si>
  <si>
    <t>Kanalizacja WSE - III etap</t>
  </si>
  <si>
    <t>3.1.19</t>
  </si>
  <si>
    <t>Kanalizacja ul. Związku Orła Białego</t>
  </si>
  <si>
    <t>3.1.20</t>
  </si>
  <si>
    <t>Kanalizacja ul. Katowickiej (dwa odcinki)</t>
  </si>
  <si>
    <t>3.1.21</t>
  </si>
  <si>
    <t>Renowacja kanałów sanitarnych pod ul. Katowicką</t>
  </si>
  <si>
    <t>od Nowopogońskiej do Reymonta</t>
  </si>
  <si>
    <t>3.1.22</t>
  </si>
  <si>
    <t>Kanalizacja dz. Piaski - część wschodnia: ul. Za-</t>
  </si>
  <si>
    <t>miejska, Promyka, Kopernika, Skorupki</t>
  </si>
  <si>
    <t>3.1.23</t>
  </si>
  <si>
    <t>Kanalizacja ul. Dojazd</t>
  </si>
  <si>
    <t>3.1.24</t>
  </si>
  <si>
    <t>Przebudowa kanalizacji w rejonie budynku UM</t>
  </si>
  <si>
    <t>3.1.25</t>
  </si>
  <si>
    <t>Doposażenie przepompowni na kolektorze KSL</t>
  </si>
  <si>
    <t>3.1.26</t>
  </si>
  <si>
    <t>Kanalizacja w ul. Poniatowskiego - Kościuszki</t>
  </si>
  <si>
    <t>etap I</t>
  </si>
  <si>
    <t>ZIK 41000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</si>
  <si>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</si>
  <si>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</si>
  <si>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</si>
  <si>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</si>
  <si>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</si>
  <si>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</si>
  <si>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</si>
  <si>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</si>
  <si>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</si>
  <si>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</si>
  <si>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</si>
  <si>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</si>
  <si>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</si>
  <si>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</si>
  <si>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ZIK 5280</t>
  </si>
  <si>
    <t>3.2.6</t>
  </si>
  <si>
    <t>Modernizacja wodociągu w ul. Poniatowskiego</t>
  </si>
  <si>
    <t>3.2.7</t>
  </si>
  <si>
    <t>Modernizacja wodociągu w ul. Bema - Kościuszki</t>
  </si>
  <si>
    <t>ZIK 38538</t>
  </si>
  <si>
    <t>3.2.8</t>
  </si>
  <si>
    <t>Modernizacja wodociągu w ul. Czeczotta</t>
  </si>
  <si>
    <t>3.2.9</t>
  </si>
  <si>
    <t>Modernizacja wodociągu w Oś. Dziekana - II etap</t>
  </si>
  <si>
    <t>ZIK 29591</t>
  </si>
  <si>
    <t>3.2.10</t>
  </si>
  <si>
    <t>Modernizacja wodociągu w ul. Lipowej</t>
  </si>
  <si>
    <t>ZIK 8993</t>
  </si>
  <si>
    <t>3.2.11</t>
  </si>
  <si>
    <t>Rozbudowa zaplecza bazy ul. Będzińska</t>
  </si>
  <si>
    <t>GFOŚ 65000</t>
  </si>
  <si>
    <t>ZIK 38261</t>
  </si>
  <si>
    <t>3.2.12</t>
  </si>
  <si>
    <t>Wykonanie monitoringu studni głębinowych St. I, II</t>
  </si>
  <si>
    <t>ZIK 1789</t>
  </si>
  <si>
    <t>3.2.13</t>
  </si>
  <si>
    <t>Modernizacja hydroforni ul. Dehnelów i Legionów</t>
  </si>
  <si>
    <t>ZIK 8546</t>
  </si>
  <si>
    <t>3.2.14</t>
  </si>
  <si>
    <t>Modernizacja układów pomiarowo-rozliczeniowych</t>
  </si>
  <si>
    <t>ZIK 6046</t>
  </si>
  <si>
    <t>na St. Szpitalna, Grodziecka, Hydroforni Dziekana</t>
  </si>
  <si>
    <t>3.2.15</t>
  </si>
  <si>
    <t>Dosprzętowienie ZIK</t>
  </si>
  <si>
    <t>ZIK 137953</t>
  </si>
  <si>
    <t>3.2.16</t>
  </si>
  <si>
    <t>Modernizacja wodociągu w ul. Kosmonautów</t>
  </si>
  <si>
    <t>ZIK 274337</t>
  </si>
  <si>
    <t>3.2.17</t>
  </si>
  <si>
    <t>Modernizacja wodociągu w Al. Róż</t>
  </si>
  <si>
    <t>3.2.18</t>
  </si>
  <si>
    <t>Modernizacja wodociągu w ul. Szybikowej od Ka-</t>
  </si>
  <si>
    <t>ZIK 25000</t>
  </si>
  <si>
    <t>ZIK 195000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</si>
  <si>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</si>
  <si>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</si>
  <si>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</si>
  <si>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</si>
  <si>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</si>
  <si>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</si>
  <si>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</si>
  <si>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ZIK 26096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</si>
  <si>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</si>
  <si>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</si>
  <si>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</si>
  <si>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</si>
  <si>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</si>
  <si>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</si>
  <si>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</si>
  <si>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</si>
  <si>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</si>
  <si>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</si>
  <si>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</si>
  <si>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</si>
  <si>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</si>
  <si>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</si>
  <si>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>Modernizacja wodociągu w ul. Kilińskiego</t>
  </si>
  <si>
    <t>od budynku 19 do świateł 1-go Maja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</si>
  <si>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</si>
  <si>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</si>
  <si>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</si>
  <si>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</si>
  <si>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</si>
  <si>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</si>
  <si>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</si>
  <si>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</si>
  <si>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</si>
  <si>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Modernizacja wodociągu w ul. Narutowicza</t>
  </si>
  <si>
    <t>ZIK 260000</t>
  </si>
  <si>
    <t>3.2.32</t>
  </si>
  <si>
    <t>Modernizacja wodociągu w ul. Kościuszki -</t>
  </si>
  <si>
    <t>Poniatowskiego</t>
  </si>
  <si>
    <t>3.2.33</t>
  </si>
  <si>
    <t>Modernizacja wodociągu w ul. Powstańców Śląsk.</t>
  </si>
  <si>
    <t>3.2.34</t>
  </si>
  <si>
    <t>Modernizacja wodociągu w ul. Pustej</t>
  </si>
  <si>
    <t>3.2.35</t>
  </si>
  <si>
    <t>Studnia głębinowa SP-24</t>
  </si>
  <si>
    <t>3.2.36</t>
  </si>
  <si>
    <t>Modernizacja wodociągu w ul. Stalowej</t>
  </si>
  <si>
    <t>3.2.37</t>
  </si>
  <si>
    <t>Modernizacja wodociągu w ul. Okrzei - etap II</t>
  </si>
  <si>
    <t>ZIK 32000</t>
  </si>
  <si>
    <t>3.2.38</t>
  </si>
  <si>
    <t>Modernizacja wodociągu w ul. Ogrodowej</t>
  </si>
  <si>
    <t>3.2.39</t>
  </si>
  <si>
    <t>Modernizacja wodociągu zasilającego hydrofornię</t>
  </si>
  <si>
    <t>Oś. Piłsudskiego od ul. Legionów do hydroforni</t>
  </si>
  <si>
    <t>3.2.40</t>
  </si>
  <si>
    <t>Modernizacja przyłączy wody "białe domy" ul. No-</t>
  </si>
  <si>
    <t>wopogońska + przyłącza ul. Betonowa</t>
  </si>
  <si>
    <t>3.2.41</t>
  </si>
  <si>
    <t>Zakup sprzętu zabezpieczającego warunki specjal-</t>
  </si>
  <si>
    <t>ne</t>
  </si>
  <si>
    <t>3.2.42</t>
  </si>
  <si>
    <t>Modernizacja wodociągu w ul. Borowej - zad. VI od</t>
  </si>
  <si>
    <t>ZIK 33142</t>
  </si>
  <si>
    <t>Wojciechowskiego do Poniatowskiego</t>
  </si>
  <si>
    <t>3.2.43</t>
  </si>
  <si>
    <t>Modernizacja wodociągu w ul. Boguckiego</t>
  </si>
  <si>
    <t>ZIK 90000</t>
  </si>
  <si>
    <t>3.2.44</t>
  </si>
  <si>
    <t xml:space="preserve">Modernizacja wodociągu w ul. Piaskowej od </t>
  </si>
  <si>
    <t>ZIK 15000</t>
  </si>
  <si>
    <t>Robotniczej do Wiejskiej (przyłącza)</t>
  </si>
  <si>
    <t>3.2.45</t>
  </si>
  <si>
    <t>Przekroczenie wodociągiem rzeki Brynicy - ul. Deh-</t>
  </si>
  <si>
    <t>nelów</t>
  </si>
  <si>
    <t>3.2.46</t>
  </si>
  <si>
    <t>Modernizacja wodociągu w ul. Trznadla</t>
  </si>
  <si>
    <t>3.2.47</t>
  </si>
  <si>
    <t>przy ul. Szpitalnej od ul. Szpitalnej do Grodzieckiej</t>
  </si>
  <si>
    <t>3.2.48</t>
  </si>
  <si>
    <t>Modernizacja wodociągu w ul. 11-go Listopada</t>
  </si>
  <si>
    <t>3.2.49</t>
  </si>
  <si>
    <t>Modernizacja wodociągu w ul. Pieńkowskiego</t>
  </si>
  <si>
    <t>3.2.50</t>
  </si>
  <si>
    <t>Modernizacja wodociągu w ul. Kaczej</t>
  </si>
  <si>
    <t>3.2.51</t>
  </si>
  <si>
    <t>Modernizacja wodociągu w ul. Przełajskiej od</t>
  </si>
  <si>
    <t>Sadowej do punktu wymiany ~ 200m za torami</t>
  </si>
  <si>
    <t>3.2.52</t>
  </si>
  <si>
    <t>Modernizacja wodociągu w ul. Sienkiewicza</t>
  </si>
  <si>
    <t>3.2.53</t>
  </si>
  <si>
    <t>Modernizacja wodociągu w ul. Zwycięstwa</t>
  </si>
  <si>
    <t>3.2.54</t>
  </si>
  <si>
    <t>Modernizacja wodociągu w ul. Mickiewicza</t>
  </si>
  <si>
    <t>3.2.55</t>
  </si>
  <si>
    <t>Modernizacja wodociągu w ul. Brzechwy od ul. Po-</t>
  </si>
  <si>
    <t>niatowskiego wraz z Płocką</t>
  </si>
  <si>
    <t>3.2.56</t>
  </si>
  <si>
    <t>Modernizacja wodociągu w ul. Reymonta od Bę-</t>
  </si>
  <si>
    <t>dzińskiej do Nowopogońskiej</t>
  </si>
  <si>
    <t>3.2.57</t>
  </si>
  <si>
    <t>Modernizacja wodociągu w ul. Bocznej od Szpital-</t>
  </si>
  <si>
    <t>nej, Kombatantów do ul. Przełajskiej</t>
  </si>
  <si>
    <t>3.2.58</t>
  </si>
  <si>
    <t>Modernizacja wodociągu w ul. Sobieskiego</t>
  </si>
  <si>
    <t>ZIK 92000</t>
  </si>
  <si>
    <t>3.2.59</t>
  </si>
  <si>
    <t>Modernizacja wodociągu w ul. Wojkowickiej od</t>
  </si>
  <si>
    <t>ul. Szpitalnej-Kombatantów do cmentarza</t>
  </si>
  <si>
    <t>3.2.60</t>
  </si>
  <si>
    <t>Modernizacja wodociągu w ul. Asfaltowej</t>
  </si>
  <si>
    <t>3.2.61</t>
  </si>
  <si>
    <t>Modernizacja wodociągu w ul. Szkolnej</t>
  </si>
  <si>
    <t>3.2.62</t>
  </si>
  <si>
    <t>Modernizacja wodociągu w ul. Tuwima od 17-go Li-</t>
  </si>
  <si>
    <t>pca do ul. Grodzieckiej</t>
  </si>
  <si>
    <t>3.2.63</t>
  </si>
  <si>
    <t>Modernizacja wodociągu w ul. Reymonta od Nowo-</t>
  </si>
  <si>
    <t>pogońskiej do Katowickiej</t>
  </si>
  <si>
    <t>3.2.64</t>
  </si>
  <si>
    <t>Monitoring i modernizacje obiektów</t>
  </si>
  <si>
    <t>ZIK 26000</t>
  </si>
  <si>
    <t>3.2.65</t>
  </si>
  <si>
    <t xml:space="preserve">Modernizacja wodociągu w ul. Mysłowickiej </t>
  </si>
  <si>
    <t>ZIK 139</t>
  </si>
  <si>
    <t>ZIK 454913</t>
  </si>
  <si>
    <t xml:space="preserve">        ZIK</t>
  </si>
  <si>
    <t>3.2.66</t>
  </si>
  <si>
    <t>Przekroczenie wodociągiem przez ul. Legionów</t>
  </si>
  <si>
    <t>3.2.67</t>
  </si>
  <si>
    <t>Modernizacja wodociągu w ul. Ślepa, Lotnicza,</t>
  </si>
  <si>
    <t>Strzelecka</t>
  </si>
  <si>
    <t>3.2.68</t>
  </si>
  <si>
    <t>Remonty obiektów i sprzętu</t>
  </si>
  <si>
    <t>ZIK 71843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</si>
  <si>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</si>
  <si>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</si>
  <si>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</si>
  <si>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</si>
  <si>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</si>
  <si>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</si>
  <si>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</si>
  <si>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</si>
  <si>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</si>
  <si>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</si>
  <si>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</si>
  <si>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</si>
  <si>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</si>
  <si>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</si>
  <si>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</si>
  <si>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</si>
  <si>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</si>
  <si>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ZIK 30000</t>
  </si>
  <si>
    <t>od Wiejskiej do 3-ci Szyb i ul. Boczna</t>
  </si>
  <si>
    <t>3.2.75</t>
  </si>
  <si>
    <t>Modernizacja wodociągu w ul. Szybikowej</t>
  </si>
  <si>
    <t>od Sikorskiego do Saturnowskiej fi 250</t>
  </si>
  <si>
    <t>3.2.76</t>
  </si>
  <si>
    <t>Modernizacja wodociągu w ul. Dalekiej na odcinku</t>
  </si>
  <si>
    <t>ZIK 95000</t>
  </si>
  <si>
    <t>pomiędzy ul. Robotniczą a Piaskową</t>
  </si>
  <si>
    <t>3.2.77</t>
  </si>
  <si>
    <t>Modernizacja wodociągu w ul. 27-go Stycznia</t>
  </si>
  <si>
    <t xml:space="preserve">       ZIK</t>
  </si>
  <si>
    <t>i Skorupki</t>
  </si>
  <si>
    <t>3.2.78</t>
  </si>
  <si>
    <t>Przyłącza wody Oś. Ogrodowa</t>
  </si>
  <si>
    <t xml:space="preserve">            </t>
  </si>
  <si>
    <t>ZIK 62000</t>
  </si>
  <si>
    <t>3.2.79</t>
  </si>
  <si>
    <t xml:space="preserve">Modernizacja wodociągu w ul. Matejki </t>
  </si>
  <si>
    <t>i Rzemieślniczej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</si>
  <si>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</si>
  <si>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</si>
  <si>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</si>
  <si>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</si>
  <si>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</si>
  <si>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</si>
  <si>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Wykonanie wewnętrznej instalacji gazowej w</t>
  </si>
  <si>
    <t xml:space="preserve">budynkach mieszkalnych przy ul. Sportowej </t>
  </si>
  <si>
    <t>3.3.3</t>
  </si>
  <si>
    <t>Montaż kotła gazowego c.o. w budynkach przy</t>
  </si>
  <si>
    <t>ul. Grodzieckiej 41-43</t>
  </si>
  <si>
    <t>3.3.4</t>
  </si>
  <si>
    <t xml:space="preserve">Modernizacja budynku przy 11-go Listopada 8 - </t>
  </si>
  <si>
    <t xml:space="preserve">wymiana kotłów i wewnętrznej instalacji c.o., </t>
  </si>
  <si>
    <t>ocieplenie ścian zewnętrznych i wymiana okien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</si>
  <si>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</si>
  <si>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</si>
  <si>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</si>
  <si>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</si>
  <si>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</si>
  <si>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</si>
  <si>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</si>
  <si>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</si>
  <si>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</si>
  <si>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</si>
  <si>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</si>
  <si>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</si>
  <si>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Razem budżet:</t>
  </si>
  <si>
    <t>Inne (środki ZIK, ZBK, GFOŚiGW):</t>
  </si>
  <si>
    <t>OGÓŁEM:</t>
  </si>
  <si>
    <t>Plan</t>
  </si>
  <si>
    <t xml:space="preserve">       B-In</t>
  </si>
  <si>
    <t xml:space="preserve">      KGK</t>
  </si>
  <si>
    <t xml:space="preserve">   MOSiR</t>
  </si>
  <si>
    <t xml:space="preserve">    MOSiR</t>
  </si>
  <si>
    <t xml:space="preserve">      ZBK</t>
  </si>
  <si>
    <t xml:space="preserve">       ZBK</t>
  </si>
  <si>
    <t xml:space="preserve">      MBP</t>
  </si>
  <si>
    <t>MBP</t>
  </si>
  <si>
    <t xml:space="preserve">      MZO</t>
  </si>
  <si>
    <t xml:space="preserve">       MZO</t>
  </si>
  <si>
    <t xml:space="preserve">      ZIK</t>
  </si>
  <si>
    <t xml:space="preserve">        ZBK</t>
  </si>
  <si>
    <t>GFOŚ50000</t>
  </si>
  <si>
    <t>ZIK 186635</t>
  </si>
  <si>
    <t>ZIK259111</t>
  </si>
  <si>
    <t>ZIK 301933</t>
  </si>
  <si>
    <t>ZIK 1825</t>
  </si>
  <si>
    <t>ZIK 229991</t>
  </si>
  <si>
    <t>ZIK 188485</t>
  </si>
  <si>
    <t>1.4.5</t>
  </si>
  <si>
    <t>Biuro obsługi interesanta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</si>
</sst>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"/>
    <numFmt numFmtId="166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2" xfId="0" applyFont="1" applyBorder="1" applyAlignment="1">
      <alignment horizontal="justify"/>
    </xf>
    <xf numFmtId="3" fontId="0" fillId="0" borderId="11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666750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9525"/>
          <a:ext cx="6953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9</xdr:col>
      <xdr:colOff>9525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57775" y="9525"/>
          <a:ext cx="5086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Załącznik Nr  4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                                        .             </a:t>
          </a:r>
        </a:p>
      </xdr:txBody>
    </xdr:sp>
    <xdr:clientData/>
  </xdr:twoCellAnchor>
  <xdr:twoCellAnchor>
    <xdr:from>
      <xdr:col>8</xdr:col>
      <xdr:colOff>0</xdr:colOff>
      <xdr:row>259</xdr:row>
      <xdr:rowOff>0</xdr:rowOff>
    </xdr:from>
    <xdr:to>
      <xdr:col>8</xdr:col>
      <xdr:colOff>257175</xdr:colOff>
      <xdr:row>292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9391650" y="41957625"/>
          <a:ext cx="257175" cy="549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305</xdr:row>
      <xdr:rowOff>9525</xdr:rowOff>
    </xdr:from>
    <xdr:to>
      <xdr:col>8</xdr:col>
      <xdr:colOff>276225</xdr:colOff>
      <xdr:row>326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9391650" y="49415700"/>
          <a:ext cx="276225" cy="3552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329</xdr:row>
      <xdr:rowOff>9525</xdr:rowOff>
    </xdr:from>
    <xdr:to>
      <xdr:col>8</xdr:col>
      <xdr:colOff>295275</xdr:colOff>
      <xdr:row>364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9391650" y="53301900"/>
          <a:ext cx="295275" cy="5819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366</xdr:row>
      <xdr:rowOff>9525</xdr:rowOff>
    </xdr:from>
    <xdr:to>
      <xdr:col>8</xdr:col>
      <xdr:colOff>323850</xdr:colOff>
      <xdr:row>397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9420225" y="59293125"/>
          <a:ext cx="295275" cy="515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83</xdr:row>
      <xdr:rowOff>0</xdr:rowOff>
    </xdr:from>
    <xdr:to>
      <xdr:col>8</xdr:col>
      <xdr:colOff>276225</xdr:colOff>
      <xdr:row>87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9401175" y="13458825"/>
          <a:ext cx="2571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179</xdr:row>
      <xdr:rowOff>0</xdr:rowOff>
    </xdr:from>
    <xdr:to>
      <xdr:col>8</xdr:col>
      <xdr:colOff>276225</xdr:colOff>
      <xdr:row>183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9391650" y="29003625"/>
          <a:ext cx="27622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314325</xdr:colOff>
      <xdr:row>208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9391650" y="31270575"/>
          <a:ext cx="314325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247650</xdr:colOff>
      <xdr:row>15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9391650" y="1638300"/>
          <a:ext cx="2476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40</xdr:row>
      <xdr:rowOff>19050</xdr:rowOff>
    </xdr:from>
    <xdr:to>
      <xdr:col>8</xdr:col>
      <xdr:colOff>276225</xdr:colOff>
      <xdr:row>42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9391650" y="6515100"/>
          <a:ext cx="2762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156</xdr:row>
      <xdr:rowOff>9525</xdr:rowOff>
    </xdr:from>
    <xdr:to>
      <xdr:col>8</xdr:col>
      <xdr:colOff>257175</xdr:colOff>
      <xdr:row>172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9391650" y="25288875"/>
          <a:ext cx="257175" cy="2581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449</xdr:row>
      <xdr:rowOff>0</xdr:rowOff>
    </xdr:from>
    <xdr:to>
      <xdr:col>8</xdr:col>
      <xdr:colOff>228600</xdr:colOff>
      <xdr:row>458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9401175" y="72723375"/>
          <a:ext cx="21907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238125</xdr:colOff>
      <xdr:row>21</xdr:row>
      <xdr:rowOff>161925</xdr:rowOff>
    </xdr:to>
    <xdr:sp>
      <xdr:nvSpPr>
        <xdr:cNvPr id="14" name="AutoShape 15"/>
        <xdr:cNvSpPr>
          <a:spLocks/>
        </xdr:cNvSpPr>
      </xdr:nvSpPr>
      <xdr:spPr>
        <a:xfrm>
          <a:off x="9391650" y="2933700"/>
          <a:ext cx="2381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401</xdr:row>
      <xdr:rowOff>0</xdr:rowOff>
    </xdr:from>
    <xdr:to>
      <xdr:col>8</xdr:col>
      <xdr:colOff>276225</xdr:colOff>
      <xdr:row>435</xdr:row>
      <xdr:rowOff>152400</xdr:rowOff>
    </xdr:to>
    <xdr:sp>
      <xdr:nvSpPr>
        <xdr:cNvPr id="15" name="AutoShape 16"/>
        <xdr:cNvSpPr>
          <a:spLocks/>
        </xdr:cNvSpPr>
      </xdr:nvSpPr>
      <xdr:spPr>
        <a:xfrm>
          <a:off x="9391650" y="64950975"/>
          <a:ext cx="276225" cy="565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118</xdr:row>
      <xdr:rowOff>161925</xdr:rowOff>
    </xdr:from>
    <xdr:to>
      <xdr:col>8</xdr:col>
      <xdr:colOff>304800</xdr:colOff>
      <xdr:row>148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9391650" y="19288125"/>
          <a:ext cx="304800" cy="469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89</xdr:row>
      <xdr:rowOff>9525</xdr:rowOff>
    </xdr:from>
    <xdr:to>
      <xdr:col>8</xdr:col>
      <xdr:colOff>257175</xdr:colOff>
      <xdr:row>103</xdr:row>
      <xdr:rowOff>161925</xdr:rowOff>
    </xdr:to>
    <xdr:sp>
      <xdr:nvSpPr>
        <xdr:cNvPr id="17" name="AutoShape 18"/>
        <xdr:cNvSpPr>
          <a:spLocks/>
        </xdr:cNvSpPr>
      </xdr:nvSpPr>
      <xdr:spPr>
        <a:xfrm>
          <a:off x="9401175" y="14439900"/>
          <a:ext cx="247650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28575</xdr:rowOff>
    </xdr:from>
    <xdr:to>
      <xdr:col>8</xdr:col>
      <xdr:colOff>247650</xdr:colOff>
      <xdr:row>189</xdr:row>
      <xdr:rowOff>152400</xdr:rowOff>
    </xdr:to>
    <xdr:sp>
      <xdr:nvSpPr>
        <xdr:cNvPr id="18" name="AutoShape 19"/>
        <xdr:cNvSpPr>
          <a:spLocks/>
        </xdr:cNvSpPr>
      </xdr:nvSpPr>
      <xdr:spPr>
        <a:xfrm>
          <a:off x="9391650" y="30003750"/>
          <a:ext cx="2476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212</xdr:row>
      <xdr:rowOff>0</xdr:rowOff>
    </xdr:from>
    <xdr:to>
      <xdr:col>8</xdr:col>
      <xdr:colOff>219075</xdr:colOff>
      <xdr:row>219</xdr:row>
      <xdr:rowOff>152400</xdr:rowOff>
    </xdr:to>
    <xdr:sp>
      <xdr:nvSpPr>
        <xdr:cNvPr id="19" name="AutoShape 20"/>
        <xdr:cNvSpPr>
          <a:spLocks/>
        </xdr:cNvSpPr>
      </xdr:nvSpPr>
      <xdr:spPr>
        <a:xfrm>
          <a:off x="9391650" y="34347150"/>
          <a:ext cx="2190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221</xdr:row>
      <xdr:rowOff>28575</xdr:rowOff>
    </xdr:from>
    <xdr:to>
      <xdr:col>8</xdr:col>
      <xdr:colOff>219075</xdr:colOff>
      <xdr:row>230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9391650" y="35833050"/>
          <a:ext cx="219075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8</xdr:col>
      <xdr:colOff>247650</xdr:colOff>
      <xdr:row>446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9391650" y="70780275"/>
          <a:ext cx="24765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5</xdr:col>
      <xdr:colOff>666750</xdr:colOff>
      <xdr:row>3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542925" y="9525"/>
          <a:ext cx="6953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1</xdr:col>
      <xdr:colOff>0</xdr:colOff>
      <xdr:row>445</xdr:row>
      <xdr:rowOff>19050</xdr:rowOff>
    </xdr:from>
    <xdr:to>
      <xdr:col>4</xdr:col>
      <xdr:colOff>0</xdr:colOff>
      <xdr:row>446</xdr:row>
      <xdr:rowOff>28575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542925" y="72094725"/>
          <a:ext cx="538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8</xdr:col>
      <xdr:colOff>9525</xdr:colOff>
      <xdr:row>247</xdr:row>
      <xdr:rowOff>0</xdr:rowOff>
    </xdr:from>
    <xdr:to>
      <xdr:col>8</xdr:col>
      <xdr:colOff>257175</xdr:colOff>
      <xdr:row>282</xdr:row>
      <xdr:rowOff>9525</xdr:rowOff>
    </xdr:to>
    <xdr:sp>
      <xdr:nvSpPr>
        <xdr:cNvPr id="24" name="AutoShape 26"/>
        <xdr:cNvSpPr>
          <a:spLocks/>
        </xdr:cNvSpPr>
      </xdr:nvSpPr>
      <xdr:spPr>
        <a:xfrm>
          <a:off x="9401175" y="40014525"/>
          <a:ext cx="247650" cy="567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294</xdr:row>
      <xdr:rowOff>9525</xdr:rowOff>
    </xdr:from>
    <xdr:to>
      <xdr:col>8</xdr:col>
      <xdr:colOff>276225</xdr:colOff>
      <xdr:row>323</xdr:row>
      <xdr:rowOff>152400</xdr:rowOff>
    </xdr:to>
    <xdr:sp>
      <xdr:nvSpPr>
        <xdr:cNvPr id="25" name="AutoShape 27"/>
        <xdr:cNvSpPr>
          <a:spLocks/>
        </xdr:cNvSpPr>
      </xdr:nvSpPr>
      <xdr:spPr>
        <a:xfrm>
          <a:off x="9382125" y="47634525"/>
          <a:ext cx="285750" cy="4838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325</xdr:row>
      <xdr:rowOff>9525</xdr:rowOff>
    </xdr:from>
    <xdr:to>
      <xdr:col>8</xdr:col>
      <xdr:colOff>295275</xdr:colOff>
      <xdr:row>352</xdr:row>
      <xdr:rowOff>152400</xdr:rowOff>
    </xdr:to>
    <xdr:sp>
      <xdr:nvSpPr>
        <xdr:cNvPr id="26" name="AutoShape 28"/>
        <xdr:cNvSpPr>
          <a:spLocks/>
        </xdr:cNvSpPr>
      </xdr:nvSpPr>
      <xdr:spPr>
        <a:xfrm>
          <a:off x="9363075" y="52654200"/>
          <a:ext cx="323850" cy="451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365</xdr:row>
      <xdr:rowOff>0</xdr:rowOff>
    </xdr:from>
    <xdr:to>
      <xdr:col>8</xdr:col>
      <xdr:colOff>323850</xdr:colOff>
      <xdr:row>403</xdr:row>
      <xdr:rowOff>152400</xdr:rowOff>
    </xdr:to>
    <xdr:sp>
      <xdr:nvSpPr>
        <xdr:cNvPr id="27" name="AutoShape 29"/>
        <xdr:cNvSpPr>
          <a:spLocks/>
        </xdr:cNvSpPr>
      </xdr:nvSpPr>
      <xdr:spPr>
        <a:xfrm>
          <a:off x="9401175" y="59121675"/>
          <a:ext cx="314325" cy="6305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84</xdr:row>
      <xdr:rowOff>0</xdr:rowOff>
    </xdr:from>
    <xdr:to>
      <xdr:col>8</xdr:col>
      <xdr:colOff>276225</xdr:colOff>
      <xdr:row>88</xdr:row>
      <xdr:rowOff>28575</xdr:rowOff>
    </xdr:to>
    <xdr:sp>
      <xdr:nvSpPr>
        <xdr:cNvPr id="28" name="AutoShape 30"/>
        <xdr:cNvSpPr>
          <a:spLocks/>
        </xdr:cNvSpPr>
      </xdr:nvSpPr>
      <xdr:spPr>
        <a:xfrm>
          <a:off x="9401175" y="13620750"/>
          <a:ext cx="2571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176</xdr:row>
      <xdr:rowOff>0</xdr:rowOff>
    </xdr:from>
    <xdr:to>
      <xdr:col>8</xdr:col>
      <xdr:colOff>276225</xdr:colOff>
      <xdr:row>185</xdr:row>
      <xdr:rowOff>142875</xdr:rowOff>
    </xdr:to>
    <xdr:sp>
      <xdr:nvSpPr>
        <xdr:cNvPr id="29" name="AutoShape 31"/>
        <xdr:cNvSpPr>
          <a:spLocks/>
        </xdr:cNvSpPr>
      </xdr:nvSpPr>
      <xdr:spPr>
        <a:xfrm>
          <a:off x="9382125" y="28517850"/>
          <a:ext cx="28575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189</xdr:row>
      <xdr:rowOff>0</xdr:rowOff>
    </xdr:from>
    <xdr:to>
      <xdr:col>8</xdr:col>
      <xdr:colOff>314325</xdr:colOff>
      <xdr:row>204</xdr:row>
      <xdr:rowOff>161925</xdr:rowOff>
    </xdr:to>
    <xdr:sp>
      <xdr:nvSpPr>
        <xdr:cNvPr id="30" name="AutoShape 32"/>
        <xdr:cNvSpPr>
          <a:spLocks/>
        </xdr:cNvSpPr>
      </xdr:nvSpPr>
      <xdr:spPr>
        <a:xfrm>
          <a:off x="9391650" y="30622875"/>
          <a:ext cx="314325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247650</xdr:colOff>
      <xdr:row>15</xdr:row>
      <xdr:rowOff>161925</xdr:rowOff>
    </xdr:to>
    <xdr:sp>
      <xdr:nvSpPr>
        <xdr:cNvPr id="31" name="AutoShape 33"/>
        <xdr:cNvSpPr>
          <a:spLocks/>
        </xdr:cNvSpPr>
      </xdr:nvSpPr>
      <xdr:spPr>
        <a:xfrm>
          <a:off x="9391650" y="1638300"/>
          <a:ext cx="2476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41</xdr:row>
      <xdr:rowOff>19050</xdr:rowOff>
    </xdr:from>
    <xdr:to>
      <xdr:col>8</xdr:col>
      <xdr:colOff>276225</xdr:colOff>
      <xdr:row>43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9391650" y="6677025"/>
          <a:ext cx="2762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152</xdr:row>
      <xdr:rowOff>9525</xdr:rowOff>
    </xdr:from>
    <xdr:to>
      <xdr:col>8</xdr:col>
      <xdr:colOff>257175</xdr:colOff>
      <xdr:row>163</xdr:row>
      <xdr:rowOff>152400</xdr:rowOff>
    </xdr:to>
    <xdr:sp>
      <xdr:nvSpPr>
        <xdr:cNvPr id="33" name="AutoShape 35"/>
        <xdr:cNvSpPr>
          <a:spLocks/>
        </xdr:cNvSpPr>
      </xdr:nvSpPr>
      <xdr:spPr>
        <a:xfrm>
          <a:off x="9382125" y="24641175"/>
          <a:ext cx="266700" cy="1924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434</xdr:row>
      <xdr:rowOff>0</xdr:rowOff>
    </xdr:from>
    <xdr:to>
      <xdr:col>8</xdr:col>
      <xdr:colOff>228600</xdr:colOff>
      <xdr:row>443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9401175" y="70294500"/>
          <a:ext cx="21907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238125</xdr:colOff>
      <xdr:row>21</xdr:row>
      <xdr:rowOff>161925</xdr:rowOff>
    </xdr:to>
    <xdr:sp>
      <xdr:nvSpPr>
        <xdr:cNvPr id="35" name="AutoShape 37"/>
        <xdr:cNvSpPr>
          <a:spLocks/>
        </xdr:cNvSpPr>
      </xdr:nvSpPr>
      <xdr:spPr>
        <a:xfrm>
          <a:off x="9391650" y="2933700"/>
          <a:ext cx="2381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405</xdr:row>
      <xdr:rowOff>9525</xdr:rowOff>
    </xdr:from>
    <xdr:to>
      <xdr:col>8</xdr:col>
      <xdr:colOff>276225</xdr:colOff>
      <xdr:row>432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9401175" y="65608200"/>
          <a:ext cx="257175" cy="436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116</xdr:row>
      <xdr:rowOff>0</xdr:rowOff>
    </xdr:from>
    <xdr:to>
      <xdr:col>8</xdr:col>
      <xdr:colOff>304800</xdr:colOff>
      <xdr:row>124</xdr:row>
      <xdr:rowOff>142875</xdr:rowOff>
    </xdr:to>
    <xdr:sp>
      <xdr:nvSpPr>
        <xdr:cNvPr id="37" name="AutoShape 39"/>
        <xdr:cNvSpPr>
          <a:spLocks/>
        </xdr:cNvSpPr>
      </xdr:nvSpPr>
      <xdr:spPr>
        <a:xfrm>
          <a:off x="9382125" y="18802350"/>
          <a:ext cx="3143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90</xdr:row>
      <xdr:rowOff>9525</xdr:rowOff>
    </xdr:from>
    <xdr:to>
      <xdr:col>8</xdr:col>
      <xdr:colOff>257175</xdr:colOff>
      <xdr:row>104</xdr:row>
      <xdr:rowOff>161925</xdr:rowOff>
    </xdr:to>
    <xdr:sp>
      <xdr:nvSpPr>
        <xdr:cNvPr id="38" name="AutoShape 40"/>
        <xdr:cNvSpPr>
          <a:spLocks/>
        </xdr:cNvSpPr>
      </xdr:nvSpPr>
      <xdr:spPr>
        <a:xfrm>
          <a:off x="9401175" y="14601825"/>
          <a:ext cx="247650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207</xdr:row>
      <xdr:rowOff>0</xdr:rowOff>
    </xdr:from>
    <xdr:to>
      <xdr:col>8</xdr:col>
      <xdr:colOff>219075</xdr:colOff>
      <xdr:row>224</xdr:row>
      <xdr:rowOff>152400</xdr:rowOff>
    </xdr:to>
    <xdr:sp>
      <xdr:nvSpPr>
        <xdr:cNvPr id="39" name="AutoShape 41"/>
        <xdr:cNvSpPr>
          <a:spLocks/>
        </xdr:cNvSpPr>
      </xdr:nvSpPr>
      <xdr:spPr>
        <a:xfrm>
          <a:off x="9363075" y="33537525"/>
          <a:ext cx="247650" cy="2905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8</xdr:col>
      <xdr:colOff>276225</xdr:colOff>
      <xdr:row>149</xdr:row>
      <xdr:rowOff>152400</xdr:rowOff>
    </xdr:to>
    <xdr:sp>
      <xdr:nvSpPr>
        <xdr:cNvPr id="40" name="AutoShape 42"/>
        <xdr:cNvSpPr>
          <a:spLocks/>
        </xdr:cNvSpPr>
      </xdr:nvSpPr>
      <xdr:spPr>
        <a:xfrm>
          <a:off x="9391650" y="20259675"/>
          <a:ext cx="276225" cy="403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354</xdr:row>
      <xdr:rowOff>0</xdr:rowOff>
    </xdr:from>
    <xdr:to>
      <xdr:col>8</xdr:col>
      <xdr:colOff>219075</xdr:colOff>
      <xdr:row>364</xdr:row>
      <xdr:rowOff>152400</xdr:rowOff>
    </xdr:to>
    <xdr:sp>
      <xdr:nvSpPr>
        <xdr:cNvPr id="41" name="AutoShape 43"/>
        <xdr:cNvSpPr>
          <a:spLocks/>
        </xdr:cNvSpPr>
      </xdr:nvSpPr>
      <xdr:spPr>
        <a:xfrm>
          <a:off x="9391650" y="57340500"/>
          <a:ext cx="219075" cy="1771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7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48.00390625" style="1" customWidth="1"/>
    <col min="3" max="3" width="11.25390625" style="1" customWidth="1"/>
    <col min="4" max="4" width="11.375" style="1" customWidth="1"/>
    <col min="5" max="5" width="11.875" style="1" customWidth="1"/>
    <col min="6" max="7" width="11.25390625" style="1" customWidth="1"/>
    <col min="8" max="8" width="11.125" style="1" customWidth="1"/>
    <col min="9" max="9" width="9.75390625" style="1" customWidth="1"/>
    <col min="10" max="16384" width="9.125" style="1" customWidth="1"/>
  </cols>
  <sheetData>
    <row r="1" ht="14.25" customHeight="1"/>
    <row r="4" spans="1:9" ht="12.75">
      <c r="A4" s="10"/>
      <c r="B4" s="10" t="s">
        <v>0</v>
      </c>
      <c r="C4" s="10" t="s">
        <v>1</v>
      </c>
      <c r="D4" s="10" t="s">
        <v>2</v>
      </c>
      <c r="E4" s="6" t="s">
        <v>679</v>
      </c>
      <c r="F4" s="10" t="s">
        <v>679</v>
      </c>
      <c r="G4" s="10" t="s">
        <v>679</v>
      </c>
      <c r="H4" s="10" t="s">
        <v>3</v>
      </c>
      <c r="I4" s="10" t="s">
        <v>4</v>
      </c>
    </row>
    <row r="5" spans="1:9" ht="12.75">
      <c r="A5" s="15" t="s">
        <v>5</v>
      </c>
      <c r="B5" s="9"/>
      <c r="C5" s="15" t="s">
        <v>6</v>
      </c>
      <c r="D5" s="15" t="s">
        <v>7</v>
      </c>
      <c r="E5" s="15">
        <v>2003</v>
      </c>
      <c r="F5" s="15">
        <v>2004</v>
      </c>
      <c r="G5" s="15">
        <v>2005</v>
      </c>
      <c r="H5" s="15">
        <v>2005</v>
      </c>
      <c r="I5" s="15" t="s">
        <v>8</v>
      </c>
    </row>
    <row r="6" spans="1:9" ht="12.75">
      <c r="A6" s="16"/>
      <c r="B6" s="17"/>
      <c r="C6" s="17"/>
      <c r="D6" s="11">
        <v>2002</v>
      </c>
      <c r="E6" s="17"/>
      <c r="F6" s="17"/>
      <c r="G6" s="17"/>
      <c r="H6" s="17"/>
      <c r="I6" s="11" t="s">
        <v>9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9">
        <v>1</v>
      </c>
      <c r="B8" s="8" t="s">
        <v>10</v>
      </c>
      <c r="C8" s="20"/>
      <c r="D8" s="21">
        <f>+D9+D18+D41+D45</f>
        <v>3561470</v>
      </c>
      <c r="E8" s="21">
        <f>+E9+E18+E41+E45</f>
        <v>618000</v>
      </c>
      <c r="F8" s="21">
        <f>+F9+F18+F41+F45</f>
        <v>6210006</v>
      </c>
      <c r="G8" s="21">
        <f>+G9+G18+G41+G45</f>
        <v>3796729</v>
      </c>
      <c r="H8" s="21">
        <f>+H9+H18+H41+H45</f>
        <v>11031000</v>
      </c>
      <c r="I8" s="12"/>
    </row>
    <row r="9" spans="1:9" ht="12.75">
      <c r="A9" s="19" t="s">
        <v>11</v>
      </c>
      <c r="B9" s="22" t="s">
        <v>12</v>
      </c>
      <c r="C9" s="20"/>
      <c r="D9" s="21">
        <f>+D10+D11+D15+D16</f>
        <v>1922192</v>
      </c>
      <c r="E9" s="21">
        <f>+E10+E11+E15+E16</f>
        <v>550000</v>
      </c>
      <c r="F9" s="21">
        <f>+F10+F11+F15+F16</f>
        <v>1100000</v>
      </c>
      <c r="G9" s="21">
        <f>+G10+G11+G15+G16</f>
        <v>2000000</v>
      </c>
      <c r="H9" s="21">
        <f>+H10+H11+H15+H16</f>
        <v>6837000</v>
      </c>
      <c r="I9" s="9"/>
    </row>
    <row r="10" spans="1:9" ht="12.75">
      <c r="A10" s="19" t="s">
        <v>13</v>
      </c>
      <c r="B10" s="5" t="s">
        <v>14</v>
      </c>
      <c r="C10" s="20"/>
      <c r="D10" s="20">
        <v>1922192</v>
      </c>
      <c r="E10" s="20">
        <v>550000</v>
      </c>
      <c r="F10" s="20">
        <v>1000000</v>
      </c>
      <c r="G10" s="20">
        <v>1000000</v>
      </c>
      <c r="H10" s="20"/>
      <c r="I10" s="9" t="s">
        <v>15</v>
      </c>
    </row>
    <row r="11" spans="1:9" ht="12.75">
      <c r="A11" s="23" t="s">
        <v>16</v>
      </c>
      <c r="B11" s="12" t="s">
        <v>17</v>
      </c>
      <c r="C11" s="24">
        <v>4160000</v>
      </c>
      <c r="D11" s="24">
        <v>0</v>
      </c>
      <c r="E11" s="24">
        <v>0</v>
      </c>
      <c r="F11" s="24">
        <v>100000</v>
      </c>
      <c r="G11" s="24">
        <v>1000000</v>
      </c>
      <c r="H11" s="24">
        <v>3060000</v>
      </c>
      <c r="I11" s="9"/>
    </row>
    <row r="12" spans="1:9" ht="12.75">
      <c r="A12" s="25"/>
      <c r="B12" s="9" t="s">
        <v>18</v>
      </c>
      <c r="C12" s="26"/>
      <c r="D12" s="26"/>
      <c r="E12" s="26"/>
      <c r="F12" s="26"/>
      <c r="G12" s="26"/>
      <c r="H12" s="26"/>
      <c r="I12" s="9"/>
    </row>
    <row r="13" spans="1:9" ht="12.75">
      <c r="A13" s="16"/>
      <c r="B13" s="17"/>
      <c r="C13" s="27"/>
      <c r="D13" s="27"/>
      <c r="E13" s="27"/>
      <c r="F13" s="27"/>
      <c r="G13" s="27"/>
      <c r="H13" s="27"/>
      <c r="I13" s="9" t="s">
        <v>680</v>
      </c>
    </row>
    <row r="14" spans="1:9" ht="12.75">
      <c r="A14" s="23" t="s">
        <v>19</v>
      </c>
      <c r="B14" s="12" t="s">
        <v>20</v>
      </c>
      <c r="C14" s="24"/>
      <c r="D14" s="24"/>
      <c r="E14" s="24"/>
      <c r="F14" s="24"/>
      <c r="G14" s="24"/>
      <c r="H14" s="24"/>
      <c r="I14" s="9"/>
    </row>
    <row r="15" spans="1:9" ht="12.75">
      <c r="A15" s="17"/>
      <c r="B15" s="17" t="s">
        <v>21</v>
      </c>
      <c r="C15" s="27">
        <v>3537000</v>
      </c>
      <c r="D15" s="27"/>
      <c r="E15" s="27"/>
      <c r="F15" s="27"/>
      <c r="G15" s="27"/>
      <c r="H15" s="27">
        <v>3537000</v>
      </c>
      <c r="I15" s="9"/>
    </row>
    <row r="16" spans="1:9" ht="12.75">
      <c r="A16" s="16" t="s">
        <v>22</v>
      </c>
      <c r="B16" s="17" t="s">
        <v>23</v>
      </c>
      <c r="C16" s="27">
        <v>240000</v>
      </c>
      <c r="D16" s="27"/>
      <c r="E16" s="27"/>
      <c r="F16" s="27"/>
      <c r="G16" s="27"/>
      <c r="H16" s="27">
        <v>240000</v>
      </c>
      <c r="I16" s="17"/>
    </row>
    <row r="17" spans="3:8" ht="12.75">
      <c r="C17" s="4"/>
      <c r="D17" s="4"/>
      <c r="E17" s="4"/>
      <c r="F17" s="4"/>
      <c r="G17" s="4"/>
      <c r="H17" s="4"/>
    </row>
    <row r="18" spans="1:9" ht="12.75">
      <c r="A18" s="19" t="s">
        <v>24</v>
      </c>
      <c r="B18" s="8" t="s">
        <v>25</v>
      </c>
      <c r="C18" s="20"/>
      <c r="D18" s="21">
        <f>+D19+D20+D21+D22+D24+D26+D28+D29+D30+D31+D32+D33+D35+D37</f>
        <v>646114</v>
      </c>
      <c r="E18" s="21">
        <f>+E19+E20+E21+E22+E24+E26+E28+E29+E30+E31+E32+E33+E35+E37</f>
        <v>10000</v>
      </c>
      <c r="F18" s="21">
        <f>+F19+F20+F21+F22+F24+F26+F28+F29+F30+F31+F32+F33+F35+F37</f>
        <v>3960006</v>
      </c>
      <c r="G18" s="21">
        <f>+G19+G20+G21+G22+G24+G26+G28+G29+G30+G31+G32+G33+G35+G37</f>
        <v>20000</v>
      </c>
      <c r="H18" s="21">
        <f>+H19+H20+H21+H22+H24+H26+H28+H29+H30+H31+H32+H33+H35+H37</f>
        <v>2674000</v>
      </c>
      <c r="I18" s="12"/>
    </row>
    <row r="19" spans="1:9" ht="12.75">
      <c r="A19" s="19" t="s">
        <v>26</v>
      </c>
      <c r="B19" s="5" t="s">
        <v>27</v>
      </c>
      <c r="C19" s="20">
        <v>77299</v>
      </c>
      <c r="D19" s="20">
        <v>77299</v>
      </c>
      <c r="E19" s="20"/>
      <c r="F19" s="20"/>
      <c r="G19" s="20"/>
      <c r="H19" s="20"/>
      <c r="I19" s="9"/>
    </row>
    <row r="20" spans="1:9" ht="12.75">
      <c r="A20" s="19" t="s">
        <v>28</v>
      </c>
      <c r="B20" s="5" t="s">
        <v>29</v>
      </c>
      <c r="C20" s="20">
        <v>75071</v>
      </c>
      <c r="D20" s="20">
        <v>75071</v>
      </c>
      <c r="E20" s="20"/>
      <c r="F20" s="20"/>
      <c r="G20" s="20"/>
      <c r="H20" s="20"/>
      <c r="I20" s="9" t="s">
        <v>681</v>
      </c>
    </row>
    <row r="21" spans="1:9" ht="12.75">
      <c r="A21" s="19" t="s">
        <v>30</v>
      </c>
      <c r="B21" s="5" t="s">
        <v>31</v>
      </c>
      <c r="C21" s="20">
        <v>87855</v>
      </c>
      <c r="D21" s="20">
        <v>87855</v>
      </c>
      <c r="E21" s="20"/>
      <c r="F21" s="20"/>
      <c r="G21" s="20"/>
      <c r="H21" s="20"/>
      <c r="I21" s="9"/>
    </row>
    <row r="22" spans="1:9" ht="12.75">
      <c r="A22" s="19" t="s">
        <v>32</v>
      </c>
      <c r="B22" s="5" t="s">
        <v>33</v>
      </c>
      <c r="C22" s="20">
        <v>46824</v>
      </c>
      <c r="D22" s="20">
        <v>46824</v>
      </c>
      <c r="E22" s="20"/>
      <c r="F22" s="20"/>
      <c r="G22" s="20"/>
      <c r="H22" s="20"/>
      <c r="I22" s="9"/>
    </row>
    <row r="23" spans="1:9" ht="12.75">
      <c r="A23" s="23" t="s">
        <v>34</v>
      </c>
      <c r="B23" s="12" t="s">
        <v>35</v>
      </c>
      <c r="C23" s="24"/>
      <c r="D23" s="24"/>
      <c r="E23" s="24"/>
      <c r="F23" s="24"/>
      <c r="G23" s="24"/>
      <c r="H23" s="24"/>
      <c r="I23" s="9"/>
    </row>
    <row r="24" spans="1:9" ht="12.75">
      <c r="A24" s="16"/>
      <c r="B24" s="17" t="s">
        <v>36</v>
      </c>
      <c r="C24" s="27">
        <v>3550000</v>
      </c>
      <c r="D24" s="27">
        <v>9994</v>
      </c>
      <c r="E24" s="27"/>
      <c r="F24" s="27">
        <v>3540006</v>
      </c>
      <c r="G24" s="27"/>
      <c r="H24" s="27"/>
      <c r="I24" s="9" t="s">
        <v>37</v>
      </c>
    </row>
    <row r="25" spans="1:9" ht="12.75">
      <c r="A25" s="23" t="s">
        <v>38</v>
      </c>
      <c r="B25" s="12" t="s">
        <v>39</v>
      </c>
      <c r="C25" s="24"/>
      <c r="D25" s="24"/>
      <c r="E25" s="24"/>
      <c r="F25" s="24"/>
      <c r="G25" s="24"/>
      <c r="H25" s="24"/>
      <c r="I25" s="9"/>
    </row>
    <row r="26" spans="1:9" ht="12.75">
      <c r="A26" s="16"/>
      <c r="B26" s="17" t="s">
        <v>40</v>
      </c>
      <c r="C26" s="27">
        <v>740000</v>
      </c>
      <c r="D26" s="27"/>
      <c r="E26" s="27"/>
      <c r="F26" s="27"/>
      <c r="G26" s="27">
        <v>20000</v>
      </c>
      <c r="H26" s="27">
        <v>720000</v>
      </c>
      <c r="I26" s="9" t="s">
        <v>41</v>
      </c>
    </row>
    <row r="27" spans="1:9" ht="12.75">
      <c r="A27" s="23" t="s">
        <v>42</v>
      </c>
      <c r="B27" s="12" t="s">
        <v>43</v>
      </c>
      <c r="C27" s="24"/>
      <c r="D27" s="24" t="s">
        <v>44</v>
      </c>
      <c r="E27" s="24"/>
      <c r="F27" s="24"/>
      <c r="G27" s="24"/>
      <c r="H27" s="24"/>
      <c r="I27" s="9"/>
    </row>
    <row r="28" spans="1:9" ht="12.75">
      <c r="A28" s="16"/>
      <c r="B28" s="17" t="s">
        <v>45</v>
      </c>
      <c r="C28" s="27">
        <v>258925</v>
      </c>
      <c r="D28" s="27">
        <v>249929</v>
      </c>
      <c r="E28" s="27"/>
      <c r="F28" s="27"/>
      <c r="G28" s="27"/>
      <c r="H28" s="27"/>
      <c r="I28" s="9" t="s">
        <v>46</v>
      </c>
    </row>
    <row r="29" spans="1:9" ht="12.75">
      <c r="A29" s="19" t="s">
        <v>47</v>
      </c>
      <c r="B29" s="5" t="s">
        <v>48</v>
      </c>
      <c r="C29" s="20">
        <v>300000</v>
      </c>
      <c r="D29" s="20"/>
      <c r="E29" s="20"/>
      <c r="F29" s="20"/>
      <c r="G29" s="20"/>
      <c r="H29" s="20">
        <v>300000</v>
      </c>
      <c r="I29" s="9" t="s">
        <v>37</v>
      </c>
    </row>
    <row r="30" spans="1:9" ht="12.75">
      <c r="A30" s="19" t="s">
        <v>49</v>
      </c>
      <c r="B30" s="5" t="s">
        <v>50</v>
      </c>
      <c r="C30" s="20">
        <v>584000</v>
      </c>
      <c r="D30" s="20"/>
      <c r="E30" s="20"/>
      <c r="F30" s="20"/>
      <c r="G30" s="20"/>
      <c r="H30" s="20">
        <v>584000</v>
      </c>
      <c r="I30" s="9" t="s">
        <v>37</v>
      </c>
    </row>
    <row r="31" spans="1:9" ht="12.75">
      <c r="A31" s="19" t="s">
        <v>51</v>
      </c>
      <c r="B31" s="5" t="s">
        <v>52</v>
      </c>
      <c r="C31" s="20"/>
      <c r="D31" s="20"/>
      <c r="E31" s="20"/>
      <c r="F31" s="20"/>
      <c r="G31" s="20"/>
      <c r="H31" s="20"/>
      <c r="I31" s="9"/>
    </row>
    <row r="32" spans="1:9" ht="12.75">
      <c r="A32" s="19" t="s">
        <v>53</v>
      </c>
      <c r="B32" s="5" t="s">
        <v>54</v>
      </c>
      <c r="C32" s="20">
        <v>535000</v>
      </c>
      <c r="D32" s="20"/>
      <c r="E32" s="20"/>
      <c r="F32" s="20"/>
      <c r="G32" s="20"/>
      <c r="H32" s="20">
        <v>535000</v>
      </c>
      <c r="I32" s="9" t="s">
        <v>37</v>
      </c>
    </row>
    <row r="33" spans="1:9" ht="12.75">
      <c r="A33" s="19" t="s">
        <v>55</v>
      </c>
      <c r="B33" s="5" t="s">
        <v>56</v>
      </c>
      <c r="C33" s="20">
        <v>535000</v>
      </c>
      <c r="D33" s="20"/>
      <c r="E33" s="20"/>
      <c r="F33" s="20"/>
      <c r="G33" s="20"/>
      <c r="H33" s="20">
        <v>535000</v>
      </c>
      <c r="I33" s="9" t="s">
        <v>37</v>
      </c>
    </row>
    <row r="34" spans="1:9" ht="12.75">
      <c r="A34" s="23" t="s">
        <v>57</v>
      </c>
      <c r="B34" s="12" t="s">
        <v>58</v>
      </c>
      <c r="C34" s="24"/>
      <c r="D34" s="24"/>
      <c r="E34" s="24"/>
      <c r="F34" s="24"/>
      <c r="G34" s="24"/>
      <c r="H34" s="24"/>
      <c r="I34" s="9"/>
    </row>
    <row r="35" spans="1:9" ht="12.75">
      <c r="A35" s="16"/>
      <c r="B35" s="17" t="s">
        <v>59</v>
      </c>
      <c r="C35" s="27">
        <v>99142</v>
      </c>
      <c r="D35" s="27">
        <v>99142</v>
      </c>
      <c r="E35" s="27"/>
      <c r="F35" s="27"/>
      <c r="G35" s="27"/>
      <c r="H35" s="27"/>
      <c r="I35" s="17" t="s">
        <v>41</v>
      </c>
    </row>
    <row r="36" spans="1:9" ht="12.75">
      <c r="A36" s="23" t="s">
        <v>60</v>
      </c>
      <c r="B36" s="12" t="s">
        <v>61</v>
      </c>
      <c r="C36" s="24"/>
      <c r="D36" s="24"/>
      <c r="E36" s="24"/>
      <c r="F36" s="24"/>
      <c r="G36" s="24"/>
      <c r="H36" s="24"/>
      <c r="I36" s="12"/>
    </row>
    <row r="37" spans="1:9" ht="12.75">
      <c r="A37" s="16"/>
      <c r="B37" s="17" t="s">
        <v>62</v>
      </c>
      <c r="C37" s="27">
        <v>430000</v>
      </c>
      <c r="D37" s="27"/>
      <c r="E37" s="27">
        <v>10000</v>
      </c>
      <c r="F37" s="27">
        <v>420000</v>
      </c>
      <c r="G37" s="27"/>
      <c r="H37" s="27"/>
      <c r="I37" s="17" t="s">
        <v>41</v>
      </c>
    </row>
    <row r="41" spans="1:9" ht="12.75">
      <c r="A41" s="19" t="s">
        <v>63</v>
      </c>
      <c r="B41" s="8" t="s">
        <v>64</v>
      </c>
      <c r="C41" s="20"/>
      <c r="D41" s="21">
        <f>+D42+D43</f>
        <v>0</v>
      </c>
      <c r="E41" s="21">
        <f>+E42+E43</f>
        <v>0</v>
      </c>
      <c r="F41" s="21">
        <f>+F42+F43</f>
        <v>0</v>
      </c>
      <c r="G41" s="21">
        <f>+G42+G43</f>
        <v>0</v>
      </c>
      <c r="H41" s="21">
        <f>+H42+H43</f>
        <v>1520000</v>
      </c>
      <c r="I41" s="12"/>
    </row>
    <row r="42" spans="1:9" ht="12.75">
      <c r="A42" s="19" t="s">
        <v>65</v>
      </c>
      <c r="B42" s="5" t="s">
        <v>66</v>
      </c>
      <c r="C42" s="20">
        <v>860000</v>
      </c>
      <c r="D42" s="20"/>
      <c r="E42" s="20"/>
      <c r="F42" s="20"/>
      <c r="G42" s="20"/>
      <c r="H42" s="28">
        <v>860000</v>
      </c>
      <c r="I42" s="9"/>
    </row>
    <row r="43" spans="1:9" ht="12.75">
      <c r="A43" s="19" t="s">
        <v>67</v>
      </c>
      <c r="B43" s="5" t="s">
        <v>68</v>
      </c>
      <c r="C43" s="20">
        <v>660000</v>
      </c>
      <c r="D43" s="20"/>
      <c r="E43" s="20"/>
      <c r="F43" s="20"/>
      <c r="G43" s="20"/>
      <c r="H43" s="20">
        <v>660000</v>
      </c>
      <c r="I43" s="17" t="s">
        <v>680</v>
      </c>
    </row>
    <row r="45" spans="1:9" ht="12.75">
      <c r="A45" s="29" t="s">
        <v>69</v>
      </c>
      <c r="B45" s="8" t="s">
        <v>70</v>
      </c>
      <c r="C45" s="30"/>
      <c r="D45" s="21">
        <f>+D46+D47+D49+D50</f>
        <v>993164</v>
      </c>
      <c r="E45" s="21">
        <f>SUM(E47:E51)</f>
        <v>58000</v>
      </c>
      <c r="F45" s="21">
        <f>SUM(F46:F51)</f>
        <v>1150000</v>
      </c>
      <c r="G45" s="21">
        <f>+G46+G47+G49+G50</f>
        <v>1776729</v>
      </c>
      <c r="H45" s="31">
        <f>+H46+H47+H49+H50</f>
        <v>0</v>
      </c>
      <c r="I45" s="12"/>
    </row>
    <row r="46" spans="1:9" ht="12.75">
      <c r="A46" s="23" t="s">
        <v>71</v>
      </c>
      <c r="B46" s="32" t="s">
        <v>72</v>
      </c>
      <c r="C46" s="24">
        <v>3240000</v>
      </c>
      <c r="D46" s="33">
        <v>663271</v>
      </c>
      <c r="E46" s="24"/>
      <c r="F46" s="33">
        <v>800000</v>
      </c>
      <c r="G46" s="24">
        <v>1776729</v>
      </c>
      <c r="H46" s="34"/>
      <c r="I46" s="9" t="s">
        <v>37</v>
      </c>
    </row>
    <row r="47" spans="1:9" ht="12.75">
      <c r="A47" s="23" t="s">
        <v>73</v>
      </c>
      <c r="B47" s="32" t="s">
        <v>74</v>
      </c>
      <c r="C47" s="24">
        <v>357893</v>
      </c>
      <c r="D47" s="33">
        <v>329893</v>
      </c>
      <c r="E47" s="24">
        <v>28000</v>
      </c>
      <c r="F47" s="33"/>
      <c r="G47" s="24"/>
      <c r="H47" s="33"/>
      <c r="I47" s="9"/>
    </row>
    <row r="48" spans="1:9" ht="12.75">
      <c r="A48" s="17"/>
      <c r="B48" s="35" t="s">
        <v>75</v>
      </c>
      <c r="C48" s="27"/>
      <c r="D48" s="36"/>
      <c r="E48" s="27"/>
      <c r="F48" s="36"/>
      <c r="G48" s="27"/>
      <c r="H48" s="36"/>
      <c r="I48" s="9" t="s">
        <v>76</v>
      </c>
    </row>
    <row r="49" spans="1:9" ht="12.75">
      <c r="A49" s="37" t="s">
        <v>77</v>
      </c>
      <c r="B49" s="38" t="s">
        <v>78</v>
      </c>
      <c r="C49" s="38">
        <v>0</v>
      </c>
      <c r="D49" s="38"/>
      <c r="E49" s="38"/>
      <c r="F49" s="38"/>
      <c r="G49" s="38"/>
      <c r="H49" s="39"/>
      <c r="I49" s="40" t="s">
        <v>76</v>
      </c>
    </row>
    <row r="50" spans="1:9" ht="12.75">
      <c r="A50" s="37" t="s">
        <v>79</v>
      </c>
      <c r="B50" s="38" t="s">
        <v>80</v>
      </c>
      <c r="C50" s="38">
        <v>0</v>
      </c>
      <c r="D50" s="38"/>
      <c r="E50" s="38"/>
      <c r="F50" s="38"/>
      <c r="G50" s="38"/>
      <c r="H50" s="39"/>
      <c r="I50" s="41" t="s">
        <v>76</v>
      </c>
    </row>
    <row r="51" spans="1:9" ht="12.75">
      <c r="A51" s="37" t="s">
        <v>699</v>
      </c>
      <c r="B51" s="38" t="s">
        <v>700</v>
      </c>
      <c r="C51" s="38">
        <v>380000</v>
      </c>
      <c r="D51" s="38"/>
      <c r="E51" s="38">
        <v>30000</v>
      </c>
      <c r="F51" s="38">
        <v>350000</v>
      </c>
      <c r="G51" s="38"/>
      <c r="H51" s="39"/>
      <c r="I51" s="41" t="s">
        <v>37</v>
      </c>
    </row>
    <row r="52" spans="1:9" ht="12.75">
      <c r="A52" s="88"/>
      <c r="B52" s="89"/>
      <c r="C52" s="89"/>
      <c r="D52" s="89"/>
      <c r="E52" s="89"/>
      <c r="F52" s="89"/>
      <c r="G52" s="89"/>
      <c r="H52" s="89"/>
      <c r="I52" s="89"/>
    </row>
    <row r="53" spans="1:9" ht="12.75">
      <c r="A53" s="88"/>
      <c r="B53" s="89"/>
      <c r="C53" s="89"/>
      <c r="D53" s="89"/>
      <c r="E53" s="89"/>
      <c r="F53" s="89"/>
      <c r="G53" s="89"/>
      <c r="H53" s="89"/>
      <c r="I53" s="89"/>
    </row>
    <row r="54" spans="1:9" ht="12.75">
      <c r="A54" s="88"/>
      <c r="B54" s="89"/>
      <c r="C54" s="89"/>
      <c r="D54" s="89"/>
      <c r="E54" s="89"/>
      <c r="F54" s="89"/>
      <c r="G54" s="89"/>
      <c r="H54" s="89"/>
      <c r="I54" s="89"/>
    </row>
    <row r="55" spans="1:9" ht="12.7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2.75">
      <c r="A56" s="29">
        <v>2</v>
      </c>
      <c r="B56" s="22" t="s">
        <v>81</v>
      </c>
      <c r="C56" s="43"/>
      <c r="D56" s="13">
        <f>+D57+D70+D111+D116+D152+D171+D176+D189+D207+D227</f>
        <v>6042140</v>
      </c>
      <c r="E56" s="13">
        <f>+E57+E70+E111+E116+E152+E171+E176+E189+E207+E227</f>
        <v>336000</v>
      </c>
      <c r="F56" s="13">
        <f>+F57+F70+F111+F116+F152+F171+F176+F189+F207+F227</f>
        <v>5377000</v>
      </c>
      <c r="G56" s="13">
        <f>+G57+G70+G111+G116+G152+G171+G176+G189+G207+G227</f>
        <v>4141000</v>
      </c>
      <c r="H56" s="13">
        <f>+H57+H70+H111+H116+H152+H171+H176+H189+H207+H227</f>
        <v>11539000</v>
      </c>
      <c r="I56" s="12"/>
    </row>
    <row r="57" spans="1:9" ht="12.75">
      <c r="A57" s="19" t="s">
        <v>82</v>
      </c>
      <c r="B57" s="8" t="s">
        <v>83</v>
      </c>
      <c r="C57" s="20"/>
      <c r="D57" s="21">
        <f>+D59+D60+D62+D65+D66+D67</f>
        <v>964034</v>
      </c>
      <c r="E57" s="21">
        <f>+E59+E60+E62+E65+E66+E67</f>
        <v>10000</v>
      </c>
      <c r="F57" s="21">
        <f>+F59+F60+F62+F65+F66+F67</f>
        <v>52000</v>
      </c>
      <c r="G57" s="21">
        <f>+G59+G60+G62+G65+G66+G67</f>
        <v>0</v>
      </c>
      <c r="H57" s="31">
        <f>+H59+H60+H62+H65+H66+H67</f>
        <v>0</v>
      </c>
      <c r="I57" s="9"/>
    </row>
    <row r="58" spans="1:9" ht="12.75">
      <c r="A58" s="23" t="s">
        <v>84</v>
      </c>
      <c r="B58" s="12" t="s">
        <v>85</v>
      </c>
      <c r="C58" s="24"/>
      <c r="D58" s="24"/>
      <c r="E58" s="24"/>
      <c r="F58" s="24"/>
      <c r="G58" s="24"/>
      <c r="H58" s="34"/>
      <c r="I58" s="9"/>
    </row>
    <row r="59" spans="1:9" ht="12.75">
      <c r="A59" s="17"/>
      <c r="B59" s="17" t="s">
        <v>86</v>
      </c>
      <c r="C59" s="27">
        <v>53172</v>
      </c>
      <c r="D59" s="27">
        <v>43172</v>
      </c>
      <c r="E59" s="27">
        <v>10000</v>
      </c>
      <c r="F59" s="27"/>
      <c r="G59" s="27"/>
      <c r="H59" s="44"/>
      <c r="I59" s="9" t="s">
        <v>87</v>
      </c>
    </row>
    <row r="60" spans="1:9" ht="12.75">
      <c r="A60" s="29" t="s">
        <v>88</v>
      </c>
      <c r="B60" s="5" t="s">
        <v>89</v>
      </c>
      <c r="C60" s="45">
        <v>405988</v>
      </c>
      <c r="D60" s="20">
        <v>405988</v>
      </c>
      <c r="E60" s="45"/>
      <c r="F60" s="20"/>
      <c r="G60" s="45"/>
      <c r="H60" s="28"/>
      <c r="I60" s="9" t="s">
        <v>90</v>
      </c>
    </row>
    <row r="61" spans="1:9" ht="12.75">
      <c r="A61" s="23" t="s">
        <v>91</v>
      </c>
      <c r="B61" s="46" t="s">
        <v>92</v>
      </c>
      <c r="C61" s="24"/>
      <c r="D61" s="24"/>
      <c r="E61" s="24"/>
      <c r="F61" s="24"/>
      <c r="G61" s="24"/>
      <c r="H61" s="34"/>
      <c r="I61" s="9"/>
    </row>
    <row r="62" spans="1:9" ht="12.75">
      <c r="A62" s="9"/>
      <c r="B62" s="9" t="s">
        <v>93</v>
      </c>
      <c r="C62" s="26">
        <v>510680</v>
      </c>
      <c r="D62" s="26">
        <v>510680</v>
      </c>
      <c r="E62" s="26"/>
      <c r="F62" s="26"/>
      <c r="G62" s="26"/>
      <c r="H62" s="47"/>
      <c r="I62" s="9" t="s">
        <v>41</v>
      </c>
    </row>
    <row r="63" spans="1:9" ht="12.75">
      <c r="A63" s="17"/>
      <c r="B63" s="17" t="s">
        <v>94</v>
      </c>
      <c r="C63" s="27"/>
      <c r="D63" s="27"/>
      <c r="E63" s="27"/>
      <c r="F63" s="27"/>
      <c r="G63" s="27"/>
      <c r="H63" s="47"/>
      <c r="I63" s="9"/>
    </row>
    <row r="64" spans="1:9" ht="12.75">
      <c r="A64" s="23" t="s">
        <v>95</v>
      </c>
      <c r="B64" s="12" t="s">
        <v>96</v>
      </c>
      <c r="C64" s="24"/>
      <c r="D64" s="24"/>
      <c r="E64" s="24"/>
      <c r="F64" s="24"/>
      <c r="G64" s="34"/>
      <c r="H64" s="34"/>
      <c r="I64" s="9"/>
    </row>
    <row r="65" spans="1:9" ht="12.75">
      <c r="A65" s="16"/>
      <c r="B65" s="17" t="s">
        <v>97</v>
      </c>
      <c r="C65" s="27">
        <v>0</v>
      </c>
      <c r="D65" s="27"/>
      <c r="E65" s="27"/>
      <c r="F65" s="27"/>
      <c r="G65" s="44"/>
      <c r="H65" s="44">
        <v>0</v>
      </c>
      <c r="I65" s="9"/>
    </row>
    <row r="66" spans="1:9" ht="12.75">
      <c r="A66" s="19" t="s">
        <v>98</v>
      </c>
      <c r="B66" s="5" t="s">
        <v>99</v>
      </c>
      <c r="C66" s="20">
        <v>4194</v>
      </c>
      <c r="D66" s="20">
        <v>4194</v>
      </c>
      <c r="E66" s="20"/>
      <c r="F66" s="20"/>
      <c r="G66" s="20"/>
      <c r="H66" s="28"/>
      <c r="I66" s="9" t="s">
        <v>100</v>
      </c>
    </row>
    <row r="67" spans="1:9" ht="12.75">
      <c r="A67" s="19" t="s">
        <v>101</v>
      </c>
      <c r="B67" s="5" t="s">
        <v>102</v>
      </c>
      <c r="C67" s="20">
        <v>52000</v>
      </c>
      <c r="D67" s="20"/>
      <c r="E67" s="20"/>
      <c r="F67" s="20">
        <v>52000</v>
      </c>
      <c r="G67" s="20"/>
      <c r="H67" s="28"/>
      <c r="I67" s="17" t="s">
        <v>87</v>
      </c>
    </row>
    <row r="69" spans="1:9" ht="12.75">
      <c r="A69" s="23" t="s">
        <v>103</v>
      </c>
      <c r="B69" s="48" t="s">
        <v>104</v>
      </c>
      <c r="C69" s="24"/>
      <c r="D69" s="49"/>
      <c r="E69" s="24"/>
      <c r="F69" s="24"/>
      <c r="G69" s="33"/>
      <c r="H69" s="34"/>
      <c r="I69" s="12"/>
    </row>
    <row r="70" spans="1:9" ht="12.75">
      <c r="A70" s="16"/>
      <c r="B70" s="50" t="s">
        <v>105</v>
      </c>
      <c r="C70" s="27"/>
      <c r="D70" s="51">
        <f>+D72+D74+D76+D78+D80+D82+D83+D86+D88+D90+D92+D94+D96+D97+D99+D101+D107+D109+D104</f>
        <v>1327199</v>
      </c>
      <c r="E70" s="51">
        <f>SUM(E71:E109)</f>
        <v>120000</v>
      </c>
      <c r="F70" s="51">
        <f>+F72+F74+F76+F78+F80+F82+F83+F86+F88+F90+F92+F94+F96+F97+F99+F101+F104+F107+F109</f>
        <v>385000</v>
      </c>
      <c r="G70" s="51">
        <f>+G72+G74+G76+G78+G80+G82+G83+G86+G88+G90+G92+G94+G96+G97+G99+G101+G104+G107+G109</f>
        <v>150000</v>
      </c>
      <c r="H70" s="52">
        <f>+H72+H74+H76+H78+H80+H82+H83+H86+H88+H90+H92+H94+H96+H97+H99+H101+H104+H107+H109</f>
        <v>3450000</v>
      </c>
      <c r="I70" s="9"/>
    </row>
    <row r="71" spans="1:9" ht="12.75">
      <c r="A71" s="23" t="s">
        <v>106</v>
      </c>
      <c r="B71" s="1" t="s">
        <v>107</v>
      </c>
      <c r="C71" s="26"/>
      <c r="D71" s="4"/>
      <c r="E71" s="24"/>
      <c r="F71" s="4"/>
      <c r="G71" s="24"/>
      <c r="H71" s="47"/>
      <c r="I71" s="9"/>
    </row>
    <row r="72" spans="1:9" ht="12.75">
      <c r="A72" s="16"/>
      <c r="B72" s="1" t="s">
        <v>108</v>
      </c>
      <c r="C72" s="27">
        <v>1066727</v>
      </c>
      <c r="D72" s="4">
        <v>1056727</v>
      </c>
      <c r="E72" s="27">
        <v>10000</v>
      </c>
      <c r="F72" s="4"/>
      <c r="G72" s="27"/>
      <c r="H72" s="44"/>
      <c r="I72" s="9" t="s">
        <v>37</v>
      </c>
    </row>
    <row r="73" spans="1:9" ht="12.75">
      <c r="A73" s="23" t="s">
        <v>109</v>
      </c>
      <c r="B73" s="12" t="s">
        <v>110</v>
      </c>
      <c r="C73" s="4"/>
      <c r="D73" s="24"/>
      <c r="E73" s="4"/>
      <c r="F73" s="24"/>
      <c r="G73" s="4"/>
      <c r="H73" s="34"/>
      <c r="I73" s="9"/>
    </row>
    <row r="74" spans="1:9" ht="12.75">
      <c r="A74" s="16"/>
      <c r="B74" s="17" t="s">
        <v>111</v>
      </c>
      <c r="C74" s="4">
        <v>0</v>
      </c>
      <c r="D74" s="27">
        <v>0</v>
      </c>
      <c r="E74" s="4">
        <v>0</v>
      </c>
      <c r="F74" s="27">
        <v>0</v>
      </c>
      <c r="G74" s="4">
        <v>0</v>
      </c>
      <c r="H74" s="44">
        <v>0</v>
      </c>
      <c r="I74" s="9" t="s">
        <v>76</v>
      </c>
    </row>
    <row r="75" spans="1:9" ht="12.75">
      <c r="A75" s="23" t="s">
        <v>112</v>
      </c>
      <c r="B75" s="32" t="s">
        <v>113</v>
      </c>
      <c r="C75" s="24"/>
      <c r="D75" s="33"/>
      <c r="E75" s="24"/>
      <c r="F75" s="33"/>
      <c r="G75" s="24"/>
      <c r="H75" s="34"/>
      <c r="I75" s="9"/>
    </row>
    <row r="76" spans="1:9" ht="12.75">
      <c r="A76" s="16"/>
      <c r="B76" s="35" t="s">
        <v>114</v>
      </c>
      <c r="C76" s="27">
        <v>7829</v>
      </c>
      <c r="D76" s="36">
        <v>7829</v>
      </c>
      <c r="E76" s="27"/>
      <c r="F76" s="36"/>
      <c r="G76" s="27"/>
      <c r="H76" s="44"/>
      <c r="I76" s="9" t="s">
        <v>115</v>
      </c>
    </row>
    <row r="77" spans="1:9" ht="12.75">
      <c r="A77" s="23" t="s">
        <v>116</v>
      </c>
      <c r="B77" s="12" t="s">
        <v>117</v>
      </c>
      <c r="C77" s="24"/>
      <c r="D77" s="24"/>
      <c r="E77" s="24"/>
      <c r="F77" s="24"/>
      <c r="G77" s="24"/>
      <c r="H77" s="34"/>
      <c r="I77" s="9"/>
    </row>
    <row r="78" spans="1:9" ht="12.75">
      <c r="A78" s="16"/>
      <c r="B78" s="17" t="s">
        <v>118</v>
      </c>
      <c r="C78" s="27">
        <v>150000</v>
      </c>
      <c r="D78" s="27"/>
      <c r="E78" s="27"/>
      <c r="F78" s="27"/>
      <c r="G78" s="27"/>
      <c r="H78" s="44">
        <v>150000</v>
      </c>
      <c r="I78" s="9" t="s">
        <v>115</v>
      </c>
    </row>
    <row r="79" spans="1:9" ht="12.75">
      <c r="A79" s="23" t="s">
        <v>119</v>
      </c>
      <c r="B79" s="12" t="s">
        <v>120</v>
      </c>
      <c r="C79" s="24"/>
      <c r="D79" s="24"/>
      <c r="E79" s="24"/>
      <c r="F79" s="24"/>
      <c r="G79" s="24"/>
      <c r="H79" s="34"/>
      <c r="I79" s="9" t="s">
        <v>76</v>
      </c>
    </row>
    <row r="80" spans="1:9" ht="12.75">
      <c r="A80" s="16"/>
      <c r="B80" s="17"/>
      <c r="C80" s="27">
        <v>80000</v>
      </c>
      <c r="D80" s="27"/>
      <c r="E80" s="27"/>
      <c r="F80" s="27"/>
      <c r="G80" s="27">
        <v>80000</v>
      </c>
      <c r="H80" s="44"/>
      <c r="I80" s="9"/>
    </row>
    <row r="81" spans="1:9" ht="12.75">
      <c r="A81" s="53" t="s">
        <v>121</v>
      </c>
      <c r="B81" s="12" t="s">
        <v>122</v>
      </c>
      <c r="C81" s="24"/>
      <c r="D81" s="24"/>
      <c r="E81" s="24"/>
      <c r="F81" s="24"/>
      <c r="G81" s="24"/>
      <c r="H81" s="34"/>
      <c r="I81" s="9"/>
    </row>
    <row r="82" spans="1:9" ht="12.75">
      <c r="A82" s="54"/>
      <c r="B82" s="17" t="s">
        <v>123</v>
      </c>
      <c r="C82" s="27">
        <v>0</v>
      </c>
      <c r="D82" s="27"/>
      <c r="E82" s="27"/>
      <c r="F82" s="27"/>
      <c r="G82" s="27"/>
      <c r="H82" s="44">
        <v>0</v>
      </c>
      <c r="I82" s="9"/>
    </row>
    <row r="83" spans="1:9" ht="12.75">
      <c r="A83" s="19" t="s">
        <v>124</v>
      </c>
      <c r="B83" s="5" t="s">
        <v>125</v>
      </c>
      <c r="C83" s="20">
        <v>3300000</v>
      </c>
      <c r="D83" s="20"/>
      <c r="E83" s="20"/>
      <c r="F83" s="20"/>
      <c r="G83" s="20"/>
      <c r="H83" s="28">
        <v>3300000</v>
      </c>
      <c r="I83" s="17" t="s">
        <v>37</v>
      </c>
    </row>
    <row r="85" spans="1:9" ht="12.75">
      <c r="A85" s="23" t="s">
        <v>126</v>
      </c>
      <c r="B85" s="12" t="s">
        <v>127</v>
      </c>
      <c r="C85" s="24"/>
      <c r="D85" s="24"/>
      <c r="E85" s="24"/>
      <c r="F85" s="24"/>
      <c r="G85" s="24"/>
      <c r="H85" s="24"/>
      <c r="I85" s="12"/>
    </row>
    <row r="86" spans="1:9" ht="12.75">
      <c r="A86" s="16"/>
      <c r="B86" s="17" t="s">
        <v>128</v>
      </c>
      <c r="C86" s="27">
        <v>50000</v>
      </c>
      <c r="D86" s="27"/>
      <c r="E86" s="27"/>
      <c r="F86" s="27">
        <v>50000</v>
      </c>
      <c r="G86" s="27"/>
      <c r="H86" s="27"/>
      <c r="I86" s="9" t="s">
        <v>682</v>
      </c>
    </row>
    <row r="87" spans="1:9" ht="12.75">
      <c r="A87" s="23" t="s">
        <v>129</v>
      </c>
      <c r="B87" s="12" t="s">
        <v>130</v>
      </c>
      <c r="C87" s="24"/>
      <c r="D87" s="24"/>
      <c r="E87" s="24"/>
      <c r="F87" s="24"/>
      <c r="G87" s="24"/>
      <c r="H87" s="34"/>
      <c r="I87" s="9"/>
    </row>
    <row r="88" spans="1:9" ht="12.75">
      <c r="A88" s="16"/>
      <c r="B88" s="17" t="s">
        <v>131</v>
      </c>
      <c r="C88" s="27">
        <v>70000</v>
      </c>
      <c r="D88" s="27"/>
      <c r="E88" s="27"/>
      <c r="F88" s="27"/>
      <c r="G88" s="27">
        <v>70000</v>
      </c>
      <c r="H88" s="44"/>
      <c r="I88" s="9"/>
    </row>
    <row r="89" spans="1:9" ht="12.75">
      <c r="A89" s="23" t="s">
        <v>132</v>
      </c>
      <c r="B89" s="12" t="s">
        <v>133</v>
      </c>
      <c r="C89" s="24"/>
      <c r="D89" s="24"/>
      <c r="E89" s="24"/>
      <c r="F89" s="24"/>
      <c r="G89" s="24"/>
      <c r="H89" s="34"/>
      <c r="I89" s="9"/>
    </row>
    <row r="90" spans="1:9" ht="12.75">
      <c r="A90" s="16"/>
      <c r="B90" s="17" t="s">
        <v>134</v>
      </c>
      <c r="C90" s="27">
        <v>60000</v>
      </c>
      <c r="D90" s="27"/>
      <c r="E90" s="27"/>
      <c r="F90" s="27">
        <v>60000</v>
      </c>
      <c r="G90" s="27"/>
      <c r="H90" s="44"/>
      <c r="I90" s="9" t="s">
        <v>76</v>
      </c>
    </row>
    <row r="91" spans="1:9" ht="12.75">
      <c r="A91" s="23" t="s">
        <v>135</v>
      </c>
      <c r="B91" s="12" t="s">
        <v>136</v>
      </c>
      <c r="C91" s="24"/>
      <c r="D91" s="24"/>
      <c r="E91" s="24"/>
      <c r="F91" s="24"/>
      <c r="G91" s="24"/>
      <c r="H91" s="34"/>
      <c r="I91" s="9"/>
    </row>
    <row r="92" spans="1:9" ht="12.75">
      <c r="A92" s="16"/>
      <c r="B92" s="17" t="s">
        <v>137</v>
      </c>
      <c r="C92" s="27">
        <v>54770</v>
      </c>
      <c r="D92" s="27">
        <v>54770</v>
      </c>
      <c r="E92" s="27"/>
      <c r="F92" s="27"/>
      <c r="G92" s="27"/>
      <c r="H92" s="44"/>
      <c r="I92" s="9"/>
    </row>
    <row r="93" spans="1:9" ht="12.75">
      <c r="A93" s="23" t="s">
        <v>138</v>
      </c>
      <c r="B93" s="12" t="s">
        <v>139</v>
      </c>
      <c r="C93" s="24"/>
      <c r="D93" s="24"/>
      <c r="E93" s="24"/>
      <c r="F93" s="24"/>
      <c r="G93" s="24"/>
      <c r="H93" s="34"/>
      <c r="I93" s="9"/>
    </row>
    <row r="94" spans="1:9" ht="12.75">
      <c r="A94" s="16"/>
      <c r="B94" s="17" t="s">
        <v>140</v>
      </c>
      <c r="C94" s="27">
        <v>34355</v>
      </c>
      <c r="D94" s="27">
        <v>34355</v>
      </c>
      <c r="E94" s="27"/>
      <c r="F94" s="27"/>
      <c r="G94" s="27"/>
      <c r="H94" s="44"/>
      <c r="I94" s="9"/>
    </row>
    <row r="95" spans="1:9" ht="12.75">
      <c r="A95" s="23" t="s">
        <v>141</v>
      </c>
      <c r="B95" s="12" t="s">
        <v>142</v>
      </c>
      <c r="C95" s="24"/>
      <c r="D95" s="24"/>
      <c r="E95" s="24"/>
      <c r="F95" s="24"/>
      <c r="G95" s="24"/>
      <c r="H95" s="34"/>
      <c r="I95" s="9"/>
    </row>
    <row r="96" spans="1:9" ht="12.75">
      <c r="A96" s="25"/>
      <c r="B96" s="17" t="s">
        <v>143</v>
      </c>
      <c r="C96" s="27">
        <v>14106</v>
      </c>
      <c r="D96" s="27">
        <v>14106</v>
      </c>
      <c r="E96" s="27"/>
      <c r="F96" s="27"/>
      <c r="G96" s="27"/>
      <c r="H96" s="44"/>
      <c r="I96" s="9"/>
    </row>
    <row r="97" spans="1:9" ht="12.75">
      <c r="A97" s="19" t="s">
        <v>144</v>
      </c>
      <c r="B97" s="5" t="s">
        <v>145</v>
      </c>
      <c r="C97" s="20">
        <v>8108</v>
      </c>
      <c r="D97" s="20">
        <v>8108</v>
      </c>
      <c r="E97" s="20"/>
      <c r="F97" s="20"/>
      <c r="G97" s="20"/>
      <c r="H97" s="28"/>
      <c r="I97" s="9"/>
    </row>
    <row r="98" spans="1:9" ht="12.75">
      <c r="A98" s="23" t="s">
        <v>146</v>
      </c>
      <c r="B98" s="12" t="s">
        <v>147</v>
      </c>
      <c r="C98" s="24"/>
      <c r="D98" s="24"/>
      <c r="E98" s="24"/>
      <c r="F98" s="24"/>
      <c r="G98" s="24"/>
      <c r="H98" s="34"/>
      <c r="I98" s="9" t="s">
        <v>683</v>
      </c>
    </row>
    <row r="99" spans="1:9" ht="12.75">
      <c r="A99" s="16"/>
      <c r="B99" s="17" t="s">
        <v>148</v>
      </c>
      <c r="C99" s="27">
        <v>2432</v>
      </c>
      <c r="D99" s="27">
        <v>2432</v>
      </c>
      <c r="E99" s="27"/>
      <c r="F99" s="27"/>
      <c r="G99" s="27"/>
      <c r="H99" s="44"/>
      <c r="I99" s="9"/>
    </row>
    <row r="100" spans="1:9" ht="12.75">
      <c r="A100" s="23" t="s">
        <v>149</v>
      </c>
      <c r="B100" s="12" t="s">
        <v>150</v>
      </c>
      <c r="C100" s="24"/>
      <c r="D100" s="24"/>
      <c r="E100" s="24"/>
      <c r="F100" s="24"/>
      <c r="G100" s="24"/>
      <c r="H100" s="34"/>
      <c r="I100" s="9"/>
    </row>
    <row r="101" spans="1:9" ht="12.75">
      <c r="A101" s="25"/>
      <c r="B101" s="9" t="s">
        <v>151</v>
      </c>
      <c r="C101" s="26">
        <v>148872</v>
      </c>
      <c r="D101" s="26">
        <v>148872</v>
      </c>
      <c r="E101" s="26"/>
      <c r="F101" s="26"/>
      <c r="G101" s="26"/>
      <c r="H101" s="47"/>
      <c r="I101" s="9"/>
    </row>
    <row r="102" spans="1:9" ht="12.75">
      <c r="A102" s="16"/>
      <c r="B102" s="17" t="s">
        <v>152</v>
      </c>
      <c r="C102" s="27"/>
      <c r="D102" s="27"/>
      <c r="E102" s="27"/>
      <c r="F102" s="27"/>
      <c r="G102" s="27"/>
      <c r="H102" s="44"/>
      <c r="I102" s="9"/>
    </row>
    <row r="103" spans="1:9" ht="12.75">
      <c r="A103" s="55" t="s">
        <v>153</v>
      </c>
      <c r="B103" s="56" t="s">
        <v>154</v>
      </c>
      <c r="C103" s="57"/>
      <c r="D103" s="57"/>
      <c r="E103" s="57"/>
      <c r="F103" s="57"/>
      <c r="G103" s="57"/>
      <c r="H103" s="58"/>
      <c r="I103" s="40"/>
    </row>
    <row r="104" spans="1:9" ht="12.75">
      <c r="A104" s="59"/>
      <c r="B104" s="40" t="s">
        <v>155</v>
      </c>
      <c r="C104" s="60">
        <v>200000</v>
      </c>
      <c r="D104" s="60"/>
      <c r="E104" s="60">
        <v>0</v>
      </c>
      <c r="F104" s="60">
        <v>180000</v>
      </c>
      <c r="G104" s="60"/>
      <c r="H104" s="61"/>
      <c r="I104" s="40"/>
    </row>
    <row r="105" spans="1:9" ht="12.75">
      <c r="A105" s="62"/>
      <c r="B105" s="41" t="s">
        <v>156</v>
      </c>
      <c r="C105" s="63"/>
      <c r="D105" s="63"/>
      <c r="E105" s="63"/>
      <c r="F105" s="63"/>
      <c r="G105" s="63"/>
      <c r="H105" s="64"/>
      <c r="I105" s="40"/>
    </row>
    <row r="106" spans="1:9" ht="12.75">
      <c r="A106" s="92" t="s">
        <v>157</v>
      </c>
      <c r="B106" s="94" t="s">
        <v>158</v>
      </c>
      <c r="C106" s="90">
        <v>30000</v>
      </c>
      <c r="D106" s="90"/>
      <c r="E106" s="57">
        <v>4500</v>
      </c>
      <c r="F106" s="90"/>
      <c r="G106" s="90"/>
      <c r="H106" s="90"/>
      <c r="I106" s="40"/>
    </row>
    <row r="107" spans="1:9" ht="12.75">
      <c r="A107" s="93"/>
      <c r="B107" s="91"/>
      <c r="C107" s="91"/>
      <c r="D107" s="91"/>
      <c r="E107" s="60">
        <v>105500</v>
      </c>
      <c r="F107" s="91"/>
      <c r="G107" s="91"/>
      <c r="H107" s="91"/>
      <c r="I107" s="40" t="s">
        <v>76</v>
      </c>
    </row>
    <row r="108" spans="1:9" ht="12.75">
      <c r="A108" s="55" t="s">
        <v>159</v>
      </c>
      <c r="B108" s="56" t="s">
        <v>160</v>
      </c>
      <c r="C108" s="57"/>
      <c r="D108" s="57"/>
      <c r="E108" s="57"/>
      <c r="F108" s="57"/>
      <c r="G108" s="57"/>
      <c r="H108" s="58"/>
      <c r="I108" s="40"/>
    </row>
    <row r="109" spans="1:9" ht="12.75">
      <c r="A109" s="62"/>
      <c r="B109" s="41" t="s">
        <v>161</v>
      </c>
      <c r="C109" s="63">
        <v>95000</v>
      </c>
      <c r="D109" s="63"/>
      <c r="E109" s="63"/>
      <c r="F109" s="63">
        <v>95000</v>
      </c>
      <c r="G109" s="63"/>
      <c r="H109" s="64"/>
      <c r="I109" s="41" t="s">
        <v>76</v>
      </c>
    </row>
    <row r="110" spans="1:9" ht="12.75">
      <c r="A110" s="65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19" t="s">
        <v>162</v>
      </c>
      <c r="B111" s="8" t="s">
        <v>163</v>
      </c>
      <c r="C111" s="20"/>
      <c r="D111" s="21">
        <f>+D113</f>
        <v>0</v>
      </c>
      <c r="E111" s="21">
        <f>+E113</f>
        <v>0</v>
      </c>
      <c r="F111" s="21">
        <f>+F113</f>
        <v>0</v>
      </c>
      <c r="G111" s="21">
        <f>+G113</f>
        <v>0</v>
      </c>
      <c r="H111" s="21">
        <f>+H113</f>
        <v>4575000</v>
      </c>
      <c r="I111" s="12"/>
    </row>
    <row r="112" spans="1:9" ht="12.75">
      <c r="A112" s="23" t="s">
        <v>164</v>
      </c>
      <c r="B112" s="32" t="s">
        <v>165</v>
      </c>
      <c r="C112" s="24"/>
      <c r="D112" s="33"/>
      <c r="E112" s="24"/>
      <c r="F112" s="33"/>
      <c r="G112" s="24"/>
      <c r="H112" s="49"/>
      <c r="I112" s="9"/>
    </row>
    <row r="113" spans="1:9" ht="12.75">
      <c r="A113" s="16"/>
      <c r="B113" s="35"/>
      <c r="C113" s="27">
        <v>4575000</v>
      </c>
      <c r="D113" s="36">
        <v>0</v>
      </c>
      <c r="E113" s="27">
        <v>0</v>
      </c>
      <c r="F113" s="36">
        <v>0</v>
      </c>
      <c r="G113" s="27">
        <v>0</v>
      </c>
      <c r="H113" s="66">
        <v>4575000</v>
      </c>
      <c r="I113" s="17" t="s">
        <v>37</v>
      </c>
    </row>
    <row r="115" spans="1:9" ht="12.75">
      <c r="A115" s="23" t="s">
        <v>166</v>
      </c>
      <c r="B115" s="67" t="s">
        <v>167</v>
      </c>
      <c r="C115" s="24"/>
      <c r="D115" s="24"/>
      <c r="E115" s="24"/>
      <c r="F115" s="24"/>
      <c r="G115" s="24"/>
      <c r="H115" s="33"/>
      <c r="I115" s="12"/>
    </row>
    <row r="116" spans="1:9" ht="12.75">
      <c r="A116" s="16"/>
      <c r="B116" s="68" t="s">
        <v>168</v>
      </c>
      <c r="C116" s="27"/>
      <c r="D116" s="69">
        <f>+D118+D121+D123+D125+D127+D129+D131+D133+D135+D137+D140+D143+D145+D147+D149</f>
        <v>1020658</v>
      </c>
      <c r="E116" s="69">
        <f>+E118+E121+E123+E125+E127+E129+E131+E133+E135+E137+E140+E143+E145+E147+E149</f>
        <v>0</v>
      </c>
      <c r="F116" s="69">
        <f>+F118+F121+F123+F125+F127+F129+F131+F133+F135+F137+F140+F143+F145+F147+F149</f>
        <v>862000</v>
      </c>
      <c r="G116" s="69">
        <f>+G118+G121+G123+G125+G127+G129+G131+G133+G135+G137+G140+G143+G145+G147+G149</f>
        <v>537000</v>
      </c>
      <c r="H116" s="70">
        <f>+H118+H121+H123+H125+H127+H129+H131+H133+H135+H137+H140+H143+H145+H147+H149</f>
        <v>1448000</v>
      </c>
      <c r="I116" s="9"/>
    </row>
    <row r="117" spans="1:9" ht="12.75">
      <c r="A117" s="23" t="s">
        <v>169</v>
      </c>
      <c r="B117" s="12" t="s">
        <v>170</v>
      </c>
      <c r="C117" s="24"/>
      <c r="D117" s="24"/>
      <c r="E117" s="24"/>
      <c r="F117" s="24"/>
      <c r="G117" s="24"/>
      <c r="H117" s="34"/>
      <c r="I117" s="9"/>
    </row>
    <row r="118" spans="1:9" ht="12.75">
      <c r="A118" s="16"/>
      <c r="B118" s="17" t="s">
        <v>171</v>
      </c>
      <c r="C118" s="27">
        <f>520000+340000</f>
        <v>860000</v>
      </c>
      <c r="D118" s="27">
        <v>860000</v>
      </c>
      <c r="E118" s="27"/>
      <c r="F118" s="27"/>
      <c r="G118" s="27"/>
      <c r="H118" s="44"/>
      <c r="I118" s="9"/>
    </row>
    <row r="119" spans="1:9" ht="12.75">
      <c r="A119" s="23" t="s">
        <v>172</v>
      </c>
      <c r="B119" s="12" t="s">
        <v>173</v>
      </c>
      <c r="C119" s="24"/>
      <c r="D119" s="24"/>
      <c r="E119" s="24"/>
      <c r="F119" s="24"/>
      <c r="G119" s="24"/>
      <c r="H119" s="34"/>
      <c r="I119" s="9"/>
    </row>
    <row r="120" spans="1:9" ht="12.75">
      <c r="A120" s="25"/>
      <c r="B120" s="9" t="s">
        <v>174</v>
      </c>
      <c r="C120" s="26"/>
      <c r="D120" s="26"/>
      <c r="E120" s="26"/>
      <c r="F120" s="26"/>
      <c r="G120" s="26"/>
      <c r="H120" s="47"/>
      <c r="I120" s="9"/>
    </row>
    <row r="121" spans="1:9" ht="12.75">
      <c r="A121" s="16"/>
      <c r="B121" s="17" t="s">
        <v>175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44">
        <v>0</v>
      </c>
      <c r="I121" s="9" t="s">
        <v>684</v>
      </c>
    </row>
    <row r="122" spans="1:9" ht="12.75">
      <c r="A122" s="23" t="s">
        <v>176</v>
      </c>
      <c r="B122" s="71" t="s">
        <v>177</v>
      </c>
      <c r="C122" s="24"/>
      <c r="D122" s="49"/>
      <c r="E122" s="34"/>
      <c r="F122" s="24"/>
      <c r="G122" s="49"/>
      <c r="H122" s="34"/>
      <c r="I122" s="9"/>
    </row>
    <row r="123" spans="1:9" ht="12.75">
      <c r="A123" s="16"/>
      <c r="B123" s="72" t="s">
        <v>178</v>
      </c>
      <c r="C123" s="27">
        <v>390000</v>
      </c>
      <c r="D123" s="66"/>
      <c r="E123" s="44"/>
      <c r="F123" s="27"/>
      <c r="G123" s="27"/>
      <c r="H123" s="44">
        <v>390000</v>
      </c>
      <c r="I123" s="9"/>
    </row>
    <row r="124" spans="1:9" ht="12.75">
      <c r="A124" s="23" t="s">
        <v>179</v>
      </c>
      <c r="B124" s="12" t="s">
        <v>180</v>
      </c>
      <c r="C124" s="24"/>
      <c r="D124" s="24"/>
      <c r="E124" s="24"/>
      <c r="F124" s="24"/>
      <c r="G124" s="24"/>
      <c r="H124" s="24"/>
      <c r="I124" s="9"/>
    </row>
    <row r="125" spans="1:9" ht="12.75">
      <c r="A125" s="16"/>
      <c r="B125" s="17" t="s">
        <v>181</v>
      </c>
      <c r="C125" s="27">
        <v>520000</v>
      </c>
      <c r="D125" s="27"/>
      <c r="E125" s="27"/>
      <c r="F125" s="27">
        <v>120000</v>
      </c>
      <c r="G125" s="27">
        <v>120000</v>
      </c>
      <c r="H125" s="27">
        <v>280000</v>
      </c>
      <c r="I125" s="17"/>
    </row>
    <row r="126" spans="1:9" ht="12.75">
      <c r="A126" s="23" t="s">
        <v>182</v>
      </c>
      <c r="B126" s="12" t="s">
        <v>183</v>
      </c>
      <c r="C126" s="24"/>
      <c r="D126" s="24"/>
      <c r="E126" s="24"/>
      <c r="F126" s="24"/>
      <c r="G126" s="24"/>
      <c r="H126" s="24"/>
      <c r="I126" s="12"/>
    </row>
    <row r="127" spans="1:9" ht="12.75">
      <c r="A127" s="16"/>
      <c r="B127" s="17" t="s">
        <v>184</v>
      </c>
      <c r="C127" s="27">
        <v>390000</v>
      </c>
      <c r="D127" s="27"/>
      <c r="E127" s="27"/>
      <c r="F127" s="27"/>
      <c r="G127" s="27"/>
      <c r="H127" s="27">
        <v>390000</v>
      </c>
      <c r="I127" s="9"/>
    </row>
    <row r="128" spans="1:9" ht="12.75">
      <c r="A128" s="23" t="s">
        <v>185</v>
      </c>
      <c r="B128" s="12" t="s">
        <v>186</v>
      </c>
      <c r="C128" s="24"/>
      <c r="D128" s="24"/>
      <c r="E128" s="24"/>
      <c r="F128" s="24"/>
      <c r="G128" s="24"/>
      <c r="H128" s="34"/>
      <c r="I128" s="9"/>
    </row>
    <row r="129" spans="1:9" ht="12.75">
      <c r="A129" s="16"/>
      <c r="B129" s="17" t="s">
        <v>187</v>
      </c>
      <c r="C129" s="27">
        <v>360000</v>
      </c>
      <c r="D129" s="27"/>
      <c r="E129" s="27"/>
      <c r="F129" s="27"/>
      <c r="G129" s="27"/>
      <c r="H129" s="44">
        <v>360000</v>
      </c>
      <c r="I129" s="9"/>
    </row>
    <row r="130" spans="1:9" ht="12.75">
      <c r="A130" s="23" t="s">
        <v>188</v>
      </c>
      <c r="B130" s="12" t="s">
        <v>189</v>
      </c>
      <c r="C130" s="24"/>
      <c r="D130" s="24"/>
      <c r="E130" s="24"/>
      <c r="F130" s="24"/>
      <c r="G130" s="24"/>
      <c r="H130" s="34"/>
      <c r="I130" s="9"/>
    </row>
    <row r="131" spans="1:9" ht="12.75">
      <c r="A131" s="16"/>
      <c r="B131" s="17" t="s">
        <v>184</v>
      </c>
      <c r="C131" s="27">
        <v>390000</v>
      </c>
      <c r="D131" s="27"/>
      <c r="E131" s="27"/>
      <c r="F131" s="27"/>
      <c r="G131" s="27">
        <v>390000</v>
      </c>
      <c r="H131" s="44"/>
      <c r="I131" s="9"/>
    </row>
    <row r="132" spans="1:9" ht="12.75">
      <c r="A132" s="23" t="s">
        <v>190</v>
      </c>
      <c r="B132" s="12" t="s">
        <v>191</v>
      </c>
      <c r="C132" s="24"/>
      <c r="D132" s="24"/>
      <c r="E132" s="24"/>
      <c r="F132" s="24"/>
      <c r="G132" s="24"/>
      <c r="H132" s="34"/>
      <c r="I132" s="9"/>
    </row>
    <row r="133" spans="1:9" ht="12.75">
      <c r="A133" s="16"/>
      <c r="B133" s="17"/>
      <c r="C133" s="27">
        <v>128000</v>
      </c>
      <c r="D133" s="27">
        <v>86000</v>
      </c>
      <c r="E133" s="27"/>
      <c r="F133" s="27">
        <v>12000</v>
      </c>
      <c r="G133" s="27">
        <v>15000</v>
      </c>
      <c r="H133" s="44">
        <v>15000</v>
      </c>
      <c r="I133" s="9"/>
    </row>
    <row r="134" spans="1:9" ht="12.75">
      <c r="A134" s="23" t="s">
        <v>192</v>
      </c>
      <c r="B134" s="12" t="s">
        <v>193</v>
      </c>
      <c r="C134" s="24"/>
      <c r="D134" s="24"/>
      <c r="E134" s="24"/>
      <c r="F134" s="24"/>
      <c r="G134" s="24"/>
      <c r="H134" s="33"/>
      <c r="I134" s="9"/>
    </row>
    <row r="135" spans="1:9" ht="12.75">
      <c r="A135" s="16"/>
      <c r="B135" s="17" t="s">
        <v>194</v>
      </c>
      <c r="C135" s="27">
        <v>60000</v>
      </c>
      <c r="D135" s="27">
        <v>15000</v>
      </c>
      <c r="E135" s="27"/>
      <c r="F135" s="27">
        <v>20000</v>
      </c>
      <c r="G135" s="27">
        <v>12000</v>
      </c>
      <c r="H135" s="36">
        <v>13000</v>
      </c>
      <c r="I135" s="9"/>
    </row>
    <row r="136" spans="1:9" ht="12.75">
      <c r="A136" s="23" t="s">
        <v>195</v>
      </c>
      <c r="B136" s="12" t="s">
        <v>196</v>
      </c>
      <c r="C136" s="24"/>
      <c r="D136" s="24"/>
      <c r="E136" s="24"/>
      <c r="F136" s="24"/>
      <c r="G136" s="24"/>
      <c r="H136" s="33"/>
      <c r="I136" s="9"/>
    </row>
    <row r="137" spans="1:9" ht="12.75">
      <c r="A137" s="25"/>
      <c r="B137" s="9" t="s">
        <v>197</v>
      </c>
      <c r="C137" s="26">
        <v>139658</v>
      </c>
      <c r="D137" s="26">
        <v>59658</v>
      </c>
      <c r="E137" s="26"/>
      <c r="F137" s="26">
        <v>80000</v>
      </c>
      <c r="G137" s="26"/>
      <c r="H137" s="3"/>
      <c r="I137" s="9"/>
    </row>
    <row r="138" spans="1:9" ht="12.75">
      <c r="A138" s="16"/>
      <c r="B138" s="17" t="s">
        <v>198</v>
      </c>
      <c r="C138" s="27"/>
      <c r="D138" s="27"/>
      <c r="E138" s="27"/>
      <c r="F138" s="27"/>
      <c r="G138" s="27"/>
      <c r="H138" s="36"/>
      <c r="I138" s="9" t="s">
        <v>685</v>
      </c>
    </row>
    <row r="139" spans="1:9" ht="12.75">
      <c r="A139" s="55" t="s">
        <v>199</v>
      </c>
      <c r="B139" s="56" t="s">
        <v>200</v>
      </c>
      <c r="C139" s="57"/>
      <c r="D139" s="57"/>
      <c r="E139" s="57"/>
      <c r="F139" s="57"/>
      <c r="G139" s="57"/>
      <c r="H139" s="73"/>
      <c r="I139" s="40"/>
    </row>
    <row r="140" spans="1:9" ht="12.75">
      <c r="A140" s="59"/>
      <c r="B140" s="40" t="s">
        <v>201</v>
      </c>
      <c r="C140" s="60">
        <v>390000</v>
      </c>
      <c r="D140" s="60"/>
      <c r="E140" s="60"/>
      <c r="F140" s="60">
        <v>390000</v>
      </c>
      <c r="G140" s="60"/>
      <c r="H140" s="74"/>
      <c r="I140" s="40"/>
    </row>
    <row r="141" spans="1:9" ht="12.75">
      <c r="A141" s="62"/>
      <c r="B141" s="41" t="s">
        <v>202</v>
      </c>
      <c r="C141" s="63"/>
      <c r="D141" s="63"/>
      <c r="E141" s="63"/>
      <c r="F141" s="63"/>
      <c r="G141" s="63"/>
      <c r="H141" s="75"/>
      <c r="I141" s="40"/>
    </row>
    <row r="142" spans="1:9" ht="12.75">
      <c r="A142" s="55" t="s">
        <v>203</v>
      </c>
      <c r="B142" s="56" t="s">
        <v>204</v>
      </c>
      <c r="C142" s="57"/>
      <c r="D142" s="57"/>
      <c r="E142" s="57"/>
      <c r="F142" s="57"/>
      <c r="G142" s="57"/>
      <c r="H142" s="73"/>
      <c r="I142" s="40"/>
    </row>
    <row r="143" spans="1:9" ht="12.75">
      <c r="A143" s="62"/>
      <c r="B143" s="41" t="s">
        <v>205</v>
      </c>
      <c r="C143" s="63">
        <v>150000</v>
      </c>
      <c r="D143" s="63"/>
      <c r="E143" s="63"/>
      <c r="F143" s="63">
        <v>150000</v>
      </c>
      <c r="G143" s="63"/>
      <c r="H143" s="75"/>
      <c r="I143" s="40"/>
    </row>
    <row r="144" spans="1:9" ht="12.75">
      <c r="A144" s="55" t="s">
        <v>206</v>
      </c>
      <c r="B144" s="56" t="s">
        <v>207</v>
      </c>
      <c r="C144" s="57"/>
      <c r="D144" s="57"/>
      <c r="E144" s="57"/>
      <c r="F144" s="57"/>
      <c r="G144" s="57"/>
      <c r="H144" s="73"/>
      <c r="I144" s="40"/>
    </row>
    <row r="145" spans="1:9" ht="12.75">
      <c r="A145" s="62"/>
      <c r="B145" s="41" t="s">
        <v>208</v>
      </c>
      <c r="C145" s="63">
        <v>90000</v>
      </c>
      <c r="D145" s="63"/>
      <c r="E145" s="63"/>
      <c r="F145" s="63">
        <v>90000</v>
      </c>
      <c r="G145" s="63"/>
      <c r="H145" s="75"/>
      <c r="I145" s="40"/>
    </row>
    <row r="146" spans="1:9" ht="12.75">
      <c r="A146" s="55" t="s">
        <v>209</v>
      </c>
      <c r="B146" s="56" t="s">
        <v>210</v>
      </c>
      <c r="C146" s="57"/>
      <c r="D146" s="57"/>
      <c r="E146" s="57"/>
      <c r="F146" s="57"/>
      <c r="G146" s="57"/>
      <c r="H146" s="73"/>
      <c r="I146" s="40"/>
    </row>
    <row r="147" spans="1:9" ht="12.75">
      <c r="A147" s="59"/>
      <c r="B147" s="40" t="s">
        <v>211</v>
      </c>
      <c r="C147" s="60">
        <v>70000</v>
      </c>
      <c r="D147" s="60"/>
      <c r="E147" s="60"/>
      <c r="F147" s="60"/>
      <c r="G147" s="60"/>
      <c r="H147" s="74"/>
      <c r="I147" s="40"/>
    </row>
    <row r="148" spans="1:9" ht="12.75">
      <c r="A148" s="62"/>
      <c r="B148" s="41" t="s">
        <v>212</v>
      </c>
      <c r="C148" s="63"/>
      <c r="D148" s="63"/>
      <c r="E148" s="63" t="s">
        <v>213</v>
      </c>
      <c r="F148" s="63"/>
      <c r="G148" s="63"/>
      <c r="H148" s="75"/>
      <c r="I148" s="40"/>
    </row>
    <row r="149" spans="1:9" ht="12.75">
      <c r="A149" s="55" t="s">
        <v>214</v>
      </c>
      <c r="B149" s="56" t="s">
        <v>215</v>
      </c>
      <c r="C149" s="57">
        <v>75000</v>
      </c>
      <c r="D149" s="57"/>
      <c r="E149" s="57"/>
      <c r="F149" s="57"/>
      <c r="G149" s="57"/>
      <c r="H149" s="73"/>
      <c r="I149" s="40"/>
    </row>
    <row r="150" spans="1:9" ht="12.75">
      <c r="A150" s="62"/>
      <c r="B150" s="41" t="s">
        <v>216</v>
      </c>
      <c r="C150" s="63"/>
      <c r="D150" s="63"/>
      <c r="E150" s="63" t="s">
        <v>217</v>
      </c>
      <c r="F150" s="63"/>
      <c r="G150" s="63"/>
      <c r="H150" s="75"/>
      <c r="I150" s="41"/>
    </row>
    <row r="152" spans="1:9" ht="12.75">
      <c r="A152" s="29" t="s">
        <v>218</v>
      </c>
      <c r="B152" s="8" t="s">
        <v>219</v>
      </c>
      <c r="C152" s="20"/>
      <c r="D152" s="21">
        <f>+D154+D155+D156+D158+D160+D161+D162+D164+D167</f>
        <v>340560</v>
      </c>
      <c r="E152" s="21">
        <f>+E154+E155+E156+E158+E160+E161+E162+E164+E167</f>
        <v>0</v>
      </c>
      <c r="F152" s="21">
        <f>+F154+F155+F156+F158+F160+F161+F162+F164+F167</f>
        <v>499000</v>
      </c>
      <c r="G152" s="21">
        <f>+G154+G155+G156+G158+G160+G161+G162+G164+G167</f>
        <v>110000</v>
      </c>
      <c r="H152" s="31">
        <f>+H154+H155+H156+H158+H160+H161+H162+H164+H167</f>
        <v>50000</v>
      </c>
      <c r="I152" s="12"/>
    </row>
    <row r="153" spans="1:9" ht="12.75">
      <c r="A153" s="23" t="s">
        <v>220</v>
      </c>
      <c r="B153" s="12" t="s">
        <v>221</v>
      </c>
      <c r="C153" s="24"/>
      <c r="D153" s="24"/>
      <c r="E153" s="24"/>
      <c r="F153" s="24"/>
      <c r="G153" s="24"/>
      <c r="H153" s="34"/>
      <c r="I153" s="9"/>
    </row>
    <row r="154" spans="1:9" ht="12.75">
      <c r="A154" s="16"/>
      <c r="B154" s="17" t="s">
        <v>222</v>
      </c>
      <c r="C154" s="27">
        <v>134813</v>
      </c>
      <c r="D154" s="27">
        <v>134813</v>
      </c>
      <c r="E154" s="27"/>
      <c r="F154" s="27"/>
      <c r="G154" s="27"/>
      <c r="H154" s="44"/>
      <c r="I154" s="9"/>
    </row>
    <row r="155" spans="1:9" ht="12.75">
      <c r="A155" s="19" t="s">
        <v>223</v>
      </c>
      <c r="B155" s="5" t="s">
        <v>224</v>
      </c>
      <c r="C155" s="20">
        <v>51326</v>
      </c>
      <c r="D155" s="20">
        <v>51326</v>
      </c>
      <c r="E155" s="20"/>
      <c r="F155" s="20"/>
      <c r="G155" s="20"/>
      <c r="H155" s="28"/>
      <c r="I155" s="9"/>
    </row>
    <row r="156" spans="1:9" ht="12.75">
      <c r="A156" s="19" t="s">
        <v>225</v>
      </c>
      <c r="B156" s="5" t="s">
        <v>226</v>
      </c>
      <c r="C156" s="20">
        <v>139114</v>
      </c>
      <c r="D156" s="20">
        <v>139114</v>
      </c>
      <c r="E156" s="20"/>
      <c r="F156" s="20"/>
      <c r="G156" s="20"/>
      <c r="H156" s="28"/>
      <c r="I156" s="9"/>
    </row>
    <row r="157" spans="1:9" ht="12.75">
      <c r="A157" s="23" t="s">
        <v>227</v>
      </c>
      <c r="B157" s="12" t="s">
        <v>228</v>
      </c>
      <c r="C157" s="24"/>
      <c r="D157" s="24"/>
      <c r="E157" s="24"/>
      <c r="F157" s="24"/>
      <c r="G157" s="24"/>
      <c r="H157" s="34"/>
      <c r="I157" s="9"/>
    </row>
    <row r="158" spans="1:9" ht="12.75">
      <c r="A158" s="16"/>
      <c r="B158" s="17" t="s">
        <v>229</v>
      </c>
      <c r="C158" s="27">
        <v>204000</v>
      </c>
      <c r="D158" s="27"/>
      <c r="E158" s="27"/>
      <c r="F158" s="27">
        <v>204000</v>
      </c>
      <c r="G158" s="27"/>
      <c r="H158" s="44"/>
      <c r="I158" s="9" t="s">
        <v>686</v>
      </c>
    </row>
    <row r="159" spans="1:9" ht="12.75">
      <c r="A159" s="23" t="s">
        <v>230</v>
      </c>
      <c r="B159" s="12" t="s">
        <v>231</v>
      </c>
      <c r="C159" s="24"/>
      <c r="D159" s="24"/>
      <c r="E159" s="24"/>
      <c r="F159" s="24"/>
      <c r="G159" s="24"/>
      <c r="H159" s="34"/>
      <c r="I159" s="9"/>
    </row>
    <row r="160" spans="1:9" ht="12.75">
      <c r="A160" s="16"/>
      <c r="B160" s="17" t="s">
        <v>232</v>
      </c>
      <c r="C160" s="27">
        <v>250000</v>
      </c>
      <c r="D160" s="27"/>
      <c r="E160" s="27"/>
      <c r="F160" s="27">
        <v>200000</v>
      </c>
      <c r="G160" s="27">
        <v>50000</v>
      </c>
      <c r="H160" s="44"/>
      <c r="I160" s="9"/>
    </row>
    <row r="161" spans="1:9" ht="12.75">
      <c r="A161" s="19" t="s">
        <v>233</v>
      </c>
      <c r="B161" s="5" t="s">
        <v>234</v>
      </c>
      <c r="C161" s="20">
        <v>0</v>
      </c>
      <c r="D161" s="20"/>
      <c r="E161" s="20"/>
      <c r="F161" s="20"/>
      <c r="G161" s="20"/>
      <c r="H161" s="28"/>
      <c r="I161" s="9"/>
    </row>
    <row r="162" spans="1:9" ht="12.75">
      <c r="A162" s="19" t="s">
        <v>235</v>
      </c>
      <c r="B162" s="5" t="s">
        <v>236</v>
      </c>
      <c r="C162" s="20">
        <v>70307</v>
      </c>
      <c r="D162" s="20">
        <v>15307</v>
      </c>
      <c r="E162" s="20"/>
      <c r="F162" s="20">
        <v>55000</v>
      </c>
      <c r="G162" s="20"/>
      <c r="H162" s="28"/>
      <c r="I162" s="9"/>
    </row>
    <row r="163" spans="1:9" ht="12.75">
      <c r="A163" s="25" t="s">
        <v>237</v>
      </c>
      <c r="B163" s="9" t="s">
        <v>238</v>
      </c>
      <c r="C163" s="26"/>
      <c r="D163" s="26"/>
      <c r="E163" s="26"/>
      <c r="F163" s="26"/>
      <c r="G163" s="26"/>
      <c r="H163" s="47"/>
      <c r="I163" s="9"/>
    </row>
    <row r="164" spans="1:9" ht="12.75">
      <c r="A164" s="16"/>
      <c r="B164" s="17" t="s">
        <v>239</v>
      </c>
      <c r="C164" s="27">
        <v>100000</v>
      </c>
      <c r="D164" s="27"/>
      <c r="E164" s="27"/>
      <c r="F164" s="27">
        <v>40000</v>
      </c>
      <c r="G164" s="27">
        <v>60000</v>
      </c>
      <c r="H164" s="44"/>
      <c r="I164" s="17"/>
    </row>
    <row r="166" spans="1:9" ht="12.75">
      <c r="A166" s="55" t="s">
        <v>240</v>
      </c>
      <c r="B166" s="56" t="s">
        <v>241</v>
      </c>
      <c r="C166" s="56"/>
      <c r="D166" s="56"/>
      <c r="E166" s="56"/>
      <c r="F166" s="56"/>
      <c r="G166" s="56"/>
      <c r="H166" s="56"/>
      <c r="I166" s="56" t="s">
        <v>687</v>
      </c>
    </row>
    <row r="167" spans="1:9" ht="12.75">
      <c r="A167" s="59"/>
      <c r="B167" s="40" t="s">
        <v>242</v>
      </c>
      <c r="C167" s="40">
        <v>50000</v>
      </c>
      <c r="D167" s="40"/>
      <c r="E167" s="40"/>
      <c r="F167" s="40"/>
      <c r="G167" s="40"/>
      <c r="H167" s="40">
        <v>50000</v>
      </c>
      <c r="I167" s="40"/>
    </row>
    <row r="168" spans="1:9" ht="12.75">
      <c r="A168" s="59"/>
      <c r="B168" s="40" t="s">
        <v>243</v>
      </c>
      <c r="C168" s="40"/>
      <c r="D168" s="40"/>
      <c r="E168" s="40"/>
      <c r="F168" s="40"/>
      <c r="G168" s="40"/>
      <c r="H168" s="40"/>
      <c r="I168" s="40"/>
    </row>
    <row r="169" spans="1:9" ht="12.75">
      <c r="A169" s="62"/>
      <c r="B169" s="41" t="s">
        <v>244</v>
      </c>
      <c r="C169" s="41"/>
      <c r="D169" s="41"/>
      <c r="E169" s="41"/>
      <c r="F169" s="41"/>
      <c r="G169" s="41"/>
      <c r="H169" s="41"/>
      <c r="I169" s="41"/>
    </row>
    <row r="171" spans="1:9" ht="12.75">
      <c r="A171" s="29" t="s">
        <v>245</v>
      </c>
      <c r="B171" s="8" t="s">
        <v>246</v>
      </c>
      <c r="C171" s="20"/>
      <c r="D171" s="21">
        <f>+D172+D173</f>
        <v>24542</v>
      </c>
      <c r="E171" s="21">
        <f>+E172+E173</f>
        <v>30000</v>
      </c>
      <c r="F171" s="21">
        <f>+F172+F173</f>
        <v>40000</v>
      </c>
      <c r="G171" s="21">
        <f>+G172+G173</f>
        <v>0</v>
      </c>
      <c r="H171" s="21">
        <f>+H172+H173</f>
        <v>0</v>
      </c>
      <c r="I171" s="12"/>
    </row>
    <row r="172" spans="1:9" ht="12.75">
      <c r="A172" s="19" t="s">
        <v>247</v>
      </c>
      <c r="B172" s="5" t="s">
        <v>248</v>
      </c>
      <c r="C172" s="20">
        <v>5976</v>
      </c>
      <c r="D172" s="20">
        <v>5976</v>
      </c>
      <c r="E172" s="20"/>
      <c r="F172" s="20"/>
      <c r="G172" s="20"/>
      <c r="H172" s="20"/>
      <c r="I172" s="9" t="s">
        <v>249</v>
      </c>
    </row>
    <row r="173" spans="1:9" ht="12.75">
      <c r="A173" s="19" t="s">
        <v>250</v>
      </c>
      <c r="B173" s="5" t="s">
        <v>251</v>
      </c>
      <c r="C173" s="20">
        <v>88566</v>
      </c>
      <c r="D173" s="20">
        <v>18566</v>
      </c>
      <c r="E173" s="20">
        <v>30000</v>
      </c>
      <c r="F173" s="20">
        <v>40000</v>
      </c>
      <c r="G173" s="20"/>
      <c r="H173" s="20"/>
      <c r="I173" s="17" t="s">
        <v>249</v>
      </c>
    </row>
    <row r="175" spans="1:9" ht="12.75">
      <c r="A175" s="53" t="s">
        <v>252</v>
      </c>
      <c r="B175" s="67" t="s">
        <v>253</v>
      </c>
      <c r="C175" s="24"/>
      <c r="D175" s="24"/>
      <c r="E175" s="24"/>
      <c r="F175" s="24"/>
      <c r="G175" s="24"/>
      <c r="H175" s="34"/>
      <c r="I175" s="12"/>
    </row>
    <row r="176" spans="1:9" ht="12.75">
      <c r="A176" s="54"/>
      <c r="B176" s="68" t="s">
        <v>254</v>
      </c>
      <c r="C176" s="27"/>
      <c r="D176" s="69">
        <f>+D177+D179+D180+D182+D183+D184+D185+D186</f>
        <v>1825767</v>
      </c>
      <c r="E176" s="69">
        <f>SUM(E177:E182)</f>
        <v>43000</v>
      </c>
      <c r="F176" s="69">
        <f>+F177+F179+F180+F182+F183+F184+F185+F186</f>
        <v>2130000</v>
      </c>
      <c r="G176" s="69">
        <f>+G177+G179+G180+G182+G183+G184+G185+G186</f>
        <v>890000</v>
      </c>
      <c r="H176" s="70">
        <f>+H177+H179+H180+H182+H183+H184+H185+H186</f>
        <v>0</v>
      </c>
      <c r="I176" s="9"/>
    </row>
    <row r="177" spans="1:9" ht="12.75">
      <c r="A177" s="19" t="s">
        <v>255</v>
      </c>
      <c r="B177" s="5" t="s">
        <v>256</v>
      </c>
      <c r="C177" s="20">
        <v>56704</v>
      </c>
      <c r="D177" s="20">
        <v>26704</v>
      </c>
      <c r="E177" s="20">
        <v>30000</v>
      </c>
      <c r="F177" s="20"/>
      <c r="G177" s="20"/>
      <c r="H177" s="28"/>
      <c r="I177" s="9"/>
    </row>
    <row r="178" spans="1:9" ht="12.75">
      <c r="A178" s="23" t="s">
        <v>257</v>
      </c>
      <c r="B178" s="12" t="s">
        <v>258</v>
      </c>
      <c r="C178" s="24"/>
      <c r="D178" s="24"/>
      <c r="E178" s="24"/>
      <c r="F178" s="24"/>
      <c r="G178" s="24"/>
      <c r="H178" s="34"/>
      <c r="I178" s="9"/>
    </row>
    <row r="179" spans="1:9" ht="12.75">
      <c r="A179" s="25"/>
      <c r="B179" s="9" t="s">
        <v>259</v>
      </c>
      <c r="C179" s="26">
        <v>1500000</v>
      </c>
      <c r="D179" s="26"/>
      <c r="E179" s="26" t="s">
        <v>692</v>
      </c>
      <c r="F179" s="26">
        <v>1060000</v>
      </c>
      <c r="G179" s="26">
        <v>390000</v>
      </c>
      <c r="H179" s="47"/>
      <c r="I179" s="9"/>
    </row>
    <row r="180" spans="1:9" ht="12.75">
      <c r="A180" s="23" t="s">
        <v>260</v>
      </c>
      <c r="B180" s="12" t="s">
        <v>261</v>
      </c>
      <c r="C180" s="24">
        <v>1834234</v>
      </c>
      <c r="D180" s="24">
        <v>1734234</v>
      </c>
      <c r="E180" s="24"/>
      <c r="F180" s="24"/>
      <c r="G180" s="24"/>
      <c r="H180" s="34"/>
      <c r="I180" s="9"/>
    </row>
    <row r="181" spans="1:9" ht="12.75">
      <c r="A181" s="16"/>
      <c r="B181" s="17" t="s">
        <v>259</v>
      </c>
      <c r="C181" s="27"/>
      <c r="D181" s="27" t="s">
        <v>262</v>
      </c>
      <c r="E181" s="27"/>
      <c r="F181" s="27"/>
      <c r="G181" s="27"/>
      <c r="H181" s="44"/>
      <c r="I181" s="9" t="s">
        <v>688</v>
      </c>
    </row>
    <row r="182" spans="1:9" ht="12.75">
      <c r="A182" s="19" t="s">
        <v>263</v>
      </c>
      <c r="B182" s="5" t="s">
        <v>264</v>
      </c>
      <c r="C182" s="20">
        <v>15711</v>
      </c>
      <c r="D182" s="20">
        <v>15711</v>
      </c>
      <c r="E182" s="20">
        <v>13000</v>
      </c>
      <c r="F182" s="20"/>
      <c r="G182" s="20"/>
      <c r="H182" s="28"/>
      <c r="I182" s="9"/>
    </row>
    <row r="183" spans="1:9" ht="12.75">
      <c r="A183" s="53" t="s">
        <v>265</v>
      </c>
      <c r="B183" s="12" t="s">
        <v>266</v>
      </c>
      <c r="C183" s="24">
        <v>100000</v>
      </c>
      <c r="D183" s="24"/>
      <c r="E183" s="24"/>
      <c r="F183" s="24">
        <v>100000</v>
      </c>
      <c r="G183" s="24"/>
      <c r="H183" s="34"/>
      <c r="I183" s="9"/>
    </row>
    <row r="184" spans="1:9" ht="12.75">
      <c r="A184" s="19" t="s">
        <v>267</v>
      </c>
      <c r="B184" s="5" t="s">
        <v>268</v>
      </c>
      <c r="C184" s="20">
        <v>700000</v>
      </c>
      <c r="D184" s="20"/>
      <c r="E184" s="20"/>
      <c r="F184" s="20">
        <v>500000</v>
      </c>
      <c r="G184" s="20">
        <v>200000</v>
      </c>
      <c r="H184" s="28"/>
      <c r="I184" s="9"/>
    </row>
    <row r="185" spans="1:9" ht="12.75">
      <c r="A185" s="16" t="s">
        <v>269</v>
      </c>
      <c r="B185" s="17" t="s">
        <v>270</v>
      </c>
      <c r="C185" s="27">
        <v>319118</v>
      </c>
      <c r="D185" s="27">
        <v>49118</v>
      </c>
      <c r="E185" s="27"/>
      <c r="F185" s="27">
        <v>270000</v>
      </c>
      <c r="G185" s="27"/>
      <c r="H185" s="44"/>
      <c r="I185" s="9"/>
    </row>
    <row r="186" spans="1:9" ht="12.75">
      <c r="A186" s="19" t="s">
        <v>271</v>
      </c>
      <c r="B186" s="5" t="s">
        <v>272</v>
      </c>
      <c r="C186" s="20">
        <v>500000</v>
      </c>
      <c r="D186" s="20"/>
      <c r="E186" s="20"/>
      <c r="F186" s="20">
        <v>200000</v>
      </c>
      <c r="G186" s="20">
        <v>300000</v>
      </c>
      <c r="H186" s="28"/>
      <c r="I186" s="17"/>
    </row>
    <row r="188" spans="1:9" ht="12.75">
      <c r="A188" s="23" t="s">
        <v>273</v>
      </c>
      <c r="B188" s="67" t="s">
        <v>253</v>
      </c>
      <c r="C188" s="24"/>
      <c r="D188" s="24"/>
      <c r="E188" s="24"/>
      <c r="F188" s="24"/>
      <c r="G188" s="24"/>
      <c r="H188" s="24"/>
      <c r="I188" s="12"/>
    </row>
    <row r="189" spans="1:9" ht="12.75">
      <c r="A189" s="16"/>
      <c r="B189" s="68" t="s">
        <v>274</v>
      </c>
      <c r="C189" s="27"/>
      <c r="D189" s="69">
        <f>+D190+D192+D193+D195+D196+D198+D199+D200+D201+D202+D203+D204+D205</f>
        <v>190990</v>
      </c>
      <c r="E189" s="69">
        <f>+E190+E192+E193+E195+E196+E198+E199+E200+E201+E202+E203+E204+E205</f>
        <v>18000</v>
      </c>
      <c r="F189" s="69">
        <f>+F190+F192+F193+F195+F196+F198+F199+F200+F201+F202+F203+F204+F205</f>
        <v>585000</v>
      </c>
      <c r="G189" s="69">
        <f>+G190+G192+G193+G195+G196+G198+G199+G200+G201+G202+G203+G204+G205</f>
        <v>1730000</v>
      </c>
      <c r="H189" s="69">
        <f>+H190+H192+H193+H195+H196+H198+H199+H200+H201+H202+H203+H204+H205</f>
        <v>1100000</v>
      </c>
      <c r="I189" s="9"/>
    </row>
    <row r="190" spans="1:9" ht="12.75">
      <c r="A190" s="23" t="s">
        <v>275</v>
      </c>
      <c r="B190" s="12" t="s">
        <v>276</v>
      </c>
      <c r="C190" s="24">
        <v>189557</v>
      </c>
      <c r="D190" s="24">
        <v>19557</v>
      </c>
      <c r="E190" s="24">
        <v>5000</v>
      </c>
      <c r="F190" s="24">
        <v>165000</v>
      </c>
      <c r="G190" s="24"/>
      <c r="H190" s="24"/>
      <c r="I190" s="9"/>
    </row>
    <row r="191" spans="1:9" ht="12.75">
      <c r="A191" s="16"/>
      <c r="B191" s="17" t="s">
        <v>277</v>
      </c>
      <c r="C191" s="27"/>
      <c r="D191" s="27"/>
      <c r="E191" s="27"/>
      <c r="F191" s="27"/>
      <c r="G191" s="27"/>
      <c r="H191" s="27"/>
      <c r="I191" s="9"/>
    </row>
    <row r="192" spans="1:9" ht="12.75">
      <c r="A192" s="19" t="s">
        <v>278</v>
      </c>
      <c r="B192" s="5" t="s">
        <v>279</v>
      </c>
      <c r="C192" s="20">
        <v>9994</v>
      </c>
      <c r="D192" s="20">
        <v>9994</v>
      </c>
      <c r="E192" s="20">
        <v>13000</v>
      </c>
      <c r="F192" s="20"/>
      <c r="G192" s="20"/>
      <c r="H192" s="20"/>
      <c r="I192" s="9"/>
    </row>
    <row r="193" spans="1:9" ht="12.75">
      <c r="A193" s="19" t="s">
        <v>280</v>
      </c>
      <c r="B193" s="5" t="s">
        <v>281</v>
      </c>
      <c r="C193" s="20">
        <v>161439</v>
      </c>
      <c r="D193" s="20">
        <v>161439</v>
      </c>
      <c r="E193" s="20"/>
      <c r="F193" s="20"/>
      <c r="G193" s="20"/>
      <c r="H193" s="20"/>
      <c r="I193" s="9"/>
    </row>
    <row r="194" spans="1:9" ht="12.75">
      <c r="A194" s="25" t="s">
        <v>282</v>
      </c>
      <c r="B194" s="9" t="s">
        <v>283</v>
      </c>
      <c r="C194" s="26"/>
      <c r="D194" s="26"/>
      <c r="E194" s="26"/>
      <c r="F194" s="26"/>
      <c r="G194" s="26"/>
      <c r="H194" s="26"/>
      <c r="I194" s="9"/>
    </row>
    <row r="195" spans="1:9" ht="12.75">
      <c r="A195" s="25"/>
      <c r="B195" s="9" t="s">
        <v>284</v>
      </c>
      <c r="C195" s="26">
        <v>1290000</v>
      </c>
      <c r="D195" s="26"/>
      <c r="E195" s="26"/>
      <c r="F195" s="26"/>
      <c r="G195" s="26">
        <v>790000</v>
      </c>
      <c r="H195" s="26">
        <v>500000</v>
      </c>
      <c r="I195" s="9"/>
    </row>
    <row r="196" spans="1:9" ht="12.75">
      <c r="A196" s="19" t="s">
        <v>285</v>
      </c>
      <c r="B196" s="5" t="s">
        <v>286</v>
      </c>
      <c r="C196" s="20">
        <v>300000</v>
      </c>
      <c r="D196" s="20"/>
      <c r="E196" s="20"/>
      <c r="F196" s="20"/>
      <c r="G196" s="20"/>
      <c r="H196" s="20">
        <v>300000</v>
      </c>
      <c r="I196" s="9"/>
    </row>
    <row r="197" spans="1:9" ht="12.75">
      <c r="A197" s="23" t="s">
        <v>287</v>
      </c>
      <c r="B197" s="12" t="s">
        <v>288</v>
      </c>
      <c r="C197" s="24"/>
      <c r="D197" s="24"/>
      <c r="E197" s="24"/>
      <c r="F197" s="24"/>
      <c r="G197" s="24"/>
      <c r="H197" s="24"/>
      <c r="I197" s="9" t="s">
        <v>689</v>
      </c>
    </row>
    <row r="198" spans="1:9" ht="12.75">
      <c r="A198" s="16"/>
      <c r="B198" s="17" t="s">
        <v>289</v>
      </c>
      <c r="C198" s="27">
        <v>120000</v>
      </c>
      <c r="D198" s="27"/>
      <c r="E198" s="27"/>
      <c r="F198" s="27">
        <v>120000</v>
      </c>
      <c r="G198" s="27"/>
      <c r="H198" s="27"/>
      <c r="I198" s="9"/>
    </row>
    <row r="199" spans="1:9" ht="12.75">
      <c r="A199" s="19" t="s">
        <v>290</v>
      </c>
      <c r="B199" s="5" t="s">
        <v>291</v>
      </c>
      <c r="C199" s="20">
        <v>100000</v>
      </c>
      <c r="D199" s="20"/>
      <c r="E199" s="20"/>
      <c r="F199" s="20"/>
      <c r="G199" s="20">
        <v>100000</v>
      </c>
      <c r="H199" s="20"/>
      <c r="I199" s="9"/>
    </row>
    <row r="200" spans="1:9" ht="12.75">
      <c r="A200" s="23" t="s">
        <v>292</v>
      </c>
      <c r="B200" s="12" t="s">
        <v>293</v>
      </c>
      <c r="C200" s="26">
        <v>550000</v>
      </c>
      <c r="D200" s="24"/>
      <c r="E200" s="24"/>
      <c r="F200" s="24"/>
      <c r="G200" s="24">
        <v>550000</v>
      </c>
      <c r="H200" s="24"/>
      <c r="I200" s="9"/>
    </row>
    <row r="201" spans="1:9" ht="12.75">
      <c r="A201" s="19" t="s">
        <v>294</v>
      </c>
      <c r="B201" s="5" t="s">
        <v>295</v>
      </c>
      <c r="C201" s="20">
        <v>100000</v>
      </c>
      <c r="D201" s="20"/>
      <c r="E201" s="20"/>
      <c r="F201" s="20"/>
      <c r="G201" s="20"/>
      <c r="H201" s="20">
        <v>100000</v>
      </c>
      <c r="I201" s="9"/>
    </row>
    <row r="202" spans="1:9" ht="12.75">
      <c r="A202" s="25" t="s">
        <v>296</v>
      </c>
      <c r="B202" s="9" t="s">
        <v>297</v>
      </c>
      <c r="C202" s="26">
        <v>0</v>
      </c>
      <c r="D202" s="26"/>
      <c r="E202" s="26"/>
      <c r="F202" s="26"/>
      <c r="G202" s="26"/>
      <c r="H202" s="26"/>
      <c r="I202" s="9"/>
    </row>
    <row r="203" spans="1:9" ht="12.75">
      <c r="A203" s="19" t="s">
        <v>298</v>
      </c>
      <c r="B203" s="5" t="s">
        <v>299</v>
      </c>
      <c r="C203" s="20">
        <v>0</v>
      </c>
      <c r="D203" s="20"/>
      <c r="E203" s="20"/>
      <c r="F203" s="20"/>
      <c r="G203" s="20"/>
      <c r="H203" s="20"/>
      <c r="I203" s="9"/>
    </row>
    <row r="204" spans="1:9" ht="12.75">
      <c r="A204" s="25" t="s">
        <v>300</v>
      </c>
      <c r="B204" s="9" t="s">
        <v>301</v>
      </c>
      <c r="C204" s="26">
        <v>590000</v>
      </c>
      <c r="D204" s="26"/>
      <c r="E204" s="26"/>
      <c r="F204" s="26">
        <v>300000</v>
      </c>
      <c r="G204" s="26">
        <v>290000</v>
      </c>
      <c r="H204" s="26"/>
      <c r="I204" s="9"/>
    </row>
    <row r="205" spans="1:9" ht="12.75">
      <c r="A205" s="19" t="s">
        <v>302</v>
      </c>
      <c r="B205" s="5" t="s">
        <v>303</v>
      </c>
      <c r="C205" s="20">
        <v>200000</v>
      </c>
      <c r="D205" s="20"/>
      <c r="E205" s="20"/>
      <c r="F205" s="20"/>
      <c r="G205" s="20"/>
      <c r="H205" s="20">
        <v>200000</v>
      </c>
      <c r="I205" s="17"/>
    </row>
    <row r="206" spans="1:9" ht="12.75">
      <c r="A206" s="23" t="s">
        <v>304</v>
      </c>
      <c r="B206" s="67" t="s">
        <v>253</v>
      </c>
      <c r="C206" s="24"/>
      <c r="D206" s="24"/>
      <c r="E206" s="24"/>
      <c r="F206" s="24"/>
      <c r="G206" s="24"/>
      <c r="H206" s="33"/>
      <c r="I206" s="12"/>
    </row>
    <row r="207" spans="1:9" ht="12.75">
      <c r="A207" s="16"/>
      <c r="B207" s="68" t="s">
        <v>305</v>
      </c>
      <c r="C207" s="27"/>
      <c r="D207" s="69">
        <f>+D208+D209+D211+D212+D213+D214+D215+D216+D218+D219+D220+D221+D222+D223+D224+D225</f>
        <v>318371</v>
      </c>
      <c r="E207" s="69">
        <f>+E208+E209+E211+E212+E213+E214+E215+E216+E218+E219+E220+E221+E222+E223+E224+E225</f>
        <v>115000</v>
      </c>
      <c r="F207" s="69">
        <f>+F208+F209+F211+F212+F213+F214+F215+F216+F218+F219+F220+F221+F222+F223+F224+F225</f>
        <v>824000</v>
      </c>
      <c r="G207" s="69">
        <f>+G208+G209+G211+G212+G213+G214+G215+G216+G218+G219+G220+G221+G222+G223+G224+G225</f>
        <v>724000</v>
      </c>
      <c r="H207" s="70">
        <f>+H208+H209+H211+H212+H213+H214+H215+H216+H218+H219+H220+H221+H222+H223+H224+H225</f>
        <v>766000</v>
      </c>
      <c r="I207" s="9"/>
    </row>
    <row r="208" spans="1:9" ht="12.75">
      <c r="A208" s="23" t="s">
        <v>306</v>
      </c>
      <c r="B208" s="12" t="s">
        <v>307</v>
      </c>
      <c r="C208" s="24">
        <v>4493</v>
      </c>
      <c r="D208" s="24">
        <v>4493</v>
      </c>
      <c r="E208" s="24"/>
      <c r="F208" s="24"/>
      <c r="G208" s="24"/>
      <c r="H208" s="34"/>
      <c r="I208" s="9"/>
    </row>
    <row r="209" spans="1:9" ht="12.75">
      <c r="A209" s="19" t="s">
        <v>308</v>
      </c>
      <c r="B209" s="5" t="s">
        <v>309</v>
      </c>
      <c r="C209" s="20">
        <v>82782</v>
      </c>
      <c r="D209" s="20">
        <v>82782</v>
      </c>
      <c r="E209" s="20"/>
      <c r="F209" s="20"/>
      <c r="G209" s="20"/>
      <c r="H209" s="28"/>
      <c r="I209" s="9"/>
    </row>
    <row r="210" spans="1:9" ht="12.75">
      <c r="A210" s="25" t="s">
        <v>310</v>
      </c>
      <c r="B210" s="9" t="s">
        <v>311</v>
      </c>
      <c r="C210" s="24"/>
      <c r="D210" s="24" t="s">
        <v>312</v>
      </c>
      <c r="E210" s="24"/>
      <c r="F210" s="24"/>
      <c r="G210" s="24"/>
      <c r="H210" s="34"/>
      <c r="I210" s="9"/>
    </row>
    <row r="211" spans="1:9" ht="12.75">
      <c r="A211" s="25"/>
      <c r="B211" s="9"/>
      <c r="C211" s="27">
        <v>376096</v>
      </c>
      <c r="D211" s="27">
        <v>231096</v>
      </c>
      <c r="E211" s="27">
        <v>115000</v>
      </c>
      <c r="F211" s="27"/>
      <c r="G211" s="27"/>
      <c r="H211" s="44"/>
      <c r="I211" s="9"/>
    </row>
    <row r="212" spans="1:9" ht="12.75">
      <c r="A212" s="19" t="s">
        <v>313</v>
      </c>
      <c r="B212" s="5" t="s">
        <v>314</v>
      </c>
      <c r="C212" s="27">
        <v>228000</v>
      </c>
      <c r="D212" s="27"/>
      <c r="E212" s="27"/>
      <c r="F212" s="27">
        <v>228000</v>
      </c>
      <c r="G212" s="27"/>
      <c r="H212" s="44"/>
      <c r="I212" s="9"/>
    </row>
    <row r="213" spans="1:9" ht="12.75">
      <c r="A213" s="25" t="s">
        <v>315</v>
      </c>
      <c r="B213" s="9" t="s">
        <v>316</v>
      </c>
      <c r="C213" s="26">
        <v>20000</v>
      </c>
      <c r="D213" s="26"/>
      <c r="E213" s="26"/>
      <c r="F213" s="26">
        <v>20000</v>
      </c>
      <c r="G213" s="26"/>
      <c r="H213" s="47"/>
      <c r="I213" s="9"/>
    </row>
    <row r="214" spans="1:9" ht="12.75">
      <c r="A214" s="23" t="s">
        <v>317</v>
      </c>
      <c r="B214" s="12" t="s">
        <v>318</v>
      </c>
      <c r="C214" s="24">
        <v>108000</v>
      </c>
      <c r="D214" s="24"/>
      <c r="E214" s="24"/>
      <c r="F214" s="24"/>
      <c r="G214" s="24">
        <v>108000</v>
      </c>
      <c r="H214" s="34"/>
      <c r="I214" s="9"/>
    </row>
    <row r="215" spans="1:9" ht="12.75">
      <c r="A215" s="19" t="s">
        <v>319</v>
      </c>
      <c r="B215" s="5" t="s">
        <v>320</v>
      </c>
      <c r="C215" s="20">
        <v>20000</v>
      </c>
      <c r="D215" s="20"/>
      <c r="E215" s="20"/>
      <c r="F215" s="20"/>
      <c r="G215" s="20"/>
      <c r="H215" s="28">
        <v>20000</v>
      </c>
      <c r="I215" s="9"/>
    </row>
    <row r="216" spans="1:9" ht="12.75">
      <c r="A216" s="19" t="s">
        <v>321</v>
      </c>
      <c r="B216" s="5" t="s">
        <v>322</v>
      </c>
      <c r="C216" s="20">
        <v>8000</v>
      </c>
      <c r="D216" s="20"/>
      <c r="E216" s="20"/>
      <c r="F216" s="20">
        <v>8000</v>
      </c>
      <c r="G216" s="20"/>
      <c r="H216" s="28"/>
      <c r="I216" s="9" t="s">
        <v>689</v>
      </c>
    </row>
    <row r="217" spans="1:9" ht="12.75">
      <c r="A217" s="25" t="s">
        <v>323</v>
      </c>
      <c r="B217" s="9" t="s">
        <v>324</v>
      </c>
      <c r="C217" s="26"/>
      <c r="D217" s="26"/>
      <c r="E217" s="26"/>
      <c r="F217" s="26"/>
      <c r="G217" s="26"/>
      <c r="H217" s="47"/>
      <c r="I217" s="9"/>
    </row>
    <row r="218" spans="1:9" ht="12.75">
      <c r="A218" s="16"/>
      <c r="B218" s="9" t="s">
        <v>325</v>
      </c>
      <c r="C218" s="27">
        <v>338000</v>
      </c>
      <c r="D218" s="27"/>
      <c r="E218" s="27"/>
      <c r="F218" s="27">
        <v>200000</v>
      </c>
      <c r="G218" s="27">
        <v>138000</v>
      </c>
      <c r="H218" s="44"/>
      <c r="I218" s="9"/>
    </row>
    <row r="219" spans="1:9" ht="12.75">
      <c r="A219" s="19" t="s">
        <v>326</v>
      </c>
      <c r="B219" s="5" t="s">
        <v>327</v>
      </c>
      <c r="C219" s="20">
        <v>20000</v>
      </c>
      <c r="D219" s="20"/>
      <c r="E219" s="20"/>
      <c r="F219" s="20"/>
      <c r="G219" s="20">
        <v>20000</v>
      </c>
      <c r="H219" s="28"/>
      <c r="I219" s="9"/>
    </row>
    <row r="220" spans="1:9" ht="12.75">
      <c r="A220" s="19" t="s">
        <v>328</v>
      </c>
      <c r="B220" s="76" t="s">
        <v>329</v>
      </c>
      <c r="C220" s="27">
        <v>458000</v>
      </c>
      <c r="D220" s="27"/>
      <c r="E220" s="27"/>
      <c r="F220" s="27"/>
      <c r="G220" s="27">
        <v>458000</v>
      </c>
      <c r="H220" s="44"/>
      <c r="I220" s="9"/>
    </row>
    <row r="221" spans="1:9" ht="12.75">
      <c r="A221" s="25" t="s">
        <v>330</v>
      </c>
      <c r="B221" s="9" t="s">
        <v>331</v>
      </c>
      <c r="C221" s="27">
        <v>368000</v>
      </c>
      <c r="D221" s="27"/>
      <c r="E221" s="26"/>
      <c r="F221" s="27">
        <v>368000</v>
      </c>
      <c r="G221" s="27"/>
      <c r="H221" s="44"/>
      <c r="I221" s="9"/>
    </row>
    <row r="222" spans="1:9" ht="12.75">
      <c r="A222" s="19" t="s">
        <v>332</v>
      </c>
      <c r="B222" s="5" t="s">
        <v>333</v>
      </c>
      <c r="C222" s="20">
        <v>20000</v>
      </c>
      <c r="D222" s="28"/>
      <c r="E222" s="20"/>
      <c r="F222" s="20"/>
      <c r="G222" s="20"/>
      <c r="H222" s="28">
        <v>20000</v>
      </c>
      <c r="I222" s="9"/>
    </row>
    <row r="223" spans="1:9" ht="12.75">
      <c r="A223" s="19" t="s">
        <v>334</v>
      </c>
      <c r="B223" s="5" t="s">
        <v>335</v>
      </c>
      <c r="C223" s="27">
        <v>258000</v>
      </c>
      <c r="D223" s="44"/>
      <c r="E223" s="27"/>
      <c r="F223" s="27"/>
      <c r="G223" s="27"/>
      <c r="H223" s="44">
        <v>258000</v>
      </c>
      <c r="I223" s="9"/>
    </row>
    <row r="224" spans="1:9" ht="12.75">
      <c r="A224" s="25" t="s">
        <v>336</v>
      </c>
      <c r="B224" s="9" t="s">
        <v>337</v>
      </c>
      <c r="C224" s="26">
        <v>20000</v>
      </c>
      <c r="D224" s="47"/>
      <c r="E224" s="26"/>
      <c r="F224" s="26"/>
      <c r="G224" s="26"/>
      <c r="H224" s="47">
        <v>20000</v>
      </c>
      <c r="I224" s="9"/>
    </row>
    <row r="225" spans="1:9" ht="12.75">
      <c r="A225" s="19" t="s">
        <v>338</v>
      </c>
      <c r="B225" s="5" t="s">
        <v>339</v>
      </c>
      <c r="C225" s="20">
        <v>448000</v>
      </c>
      <c r="D225" s="20"/>
      <c r="E225" s="20"/>
      <c r="F225" s="20"/>
      <c r="G225" s="20"/>
      <c r="H225" s="28">
        <v>448000</v>
      </c>
      <c r="I225" s="17"/>
    </row>
    <row r="227" spans="1:9" ht="12.75">
      <c r="A227" s="19" t="s">
        <v>340</v>
      </c>
      <c r="B227" s="8" t="s">
        <v>341</v>
      </c>
      <c r="C227" s="20"/>
      <c r="D227" s="21">
        <f>+D228+D229+D231</f>
        <v>30019</v>
      </c>
      <c r="E227" s="21">
        <f>+E228+E229+E231</f>
        <v>0</v>
      </c>
      <c r="F227" s="21">
        <f>+F228+F229+F231</f>
        <v>0</v>
      </c>
      <c r="G227" s="21">
        <f>+G228+G229+G231</f>
        <v>0</v>
      </c>
      <c r="H227" s="31">
        <f>+H228+H229+H231</f>
        <v>150000</v>
      </c>
      <c r="I227" s="12"/>
    </row>
    <row r="228" spans="1:9" ht="12.75">
      <c r="A228" s="19" t="s">
        <v>342</v>
      </c>
      <c r="B228" s="5" t="s">
        <v>343</v>
      </c>
      <c r="C228" s="20">
        <v>6158</v>
      </c>
      <c r="D228" s="20">
        <v>6158</v>
      </c>
      <c r="E228" s="20"/>
      <c r="F228" s="20"/>
      <c r="G228" s="20"/>
      <c r="H228" s="28"/>
      <c r="I228" s="9" t="s">
        <v>344</v>
      </c>
    </row>
    <row r="229" spans="1:9" ht="12.75">
      <c r="A229" s="53" t="s">
        <v>345</v>
      </c>
      <c r="B229" s="12" t="s">
        <v>346</v>
      </c>
      <c r="C229" s="33">
        <v>150000</v>
      </c>
      <c r="D229" s="24"/>
      <c r="E229" s="33"/>
      <c r="F229" s="24"/>
      <c r="G229" s="33"/>
      <c r="H229" s="34">
        <v>150000</v>
      </c>
      <c r="I229" s="9" t="s">
        <v>76</v>
      </c>
    </row>
    <row r="230" spans="1:9" ht="12.75">
      <c r="A230" s="23" t="s">
        <v>347</v>
      </c>
      <c r="B230" s="12" t="s">
        <v>348</v>
      </c>
      <c r="C230" s="24"/>
      <c r="D230" s="24"/>
      <c r="E230" s="24"/>
      <c r="F230" s="24"/>
      <c r="G230" s="34"/>
      <c r="H230" s="34"/>
      <c r="I230" s="9"/>
    </row>
    <row r="231" spans="1:9" ht="12.75">
      <c r="A231" s="16"/>
      <c r="B231" s="17" t="s">
        <v>349</v>
      </c>
      <c r="C231" s="27">
        <v>23861</v>
      </c>
      <c r="D231" s="27">
        <v>23861</v>
      </c>
      <c r="E231" s="27"/>
      <c r="F231" s="27"/>
      <c r="G231" s="44"/>
      <c r="H231" s="44"/>
      <c r="I231" s="17" t="s">
        <v>90</v>
      </c>
    </row>
    <row r="244" spans="1:9" ht="12.75">
      <c r="A244" s="77"/>
      <c r="B244" s="2"/>
      <c r="C244" s="3"/>
      <c r="D244" s="3"/>
      <c r="E244" s="3"/>
      <c r="F244" s="3"/>
      <c r="G244" s="3"/>
      <c r="H244" s="3"/>
      <c r="I244" s="2"/>
    </row>
    <row r="246" spans="1:9" ht="12.75">
      <c r="A246" s="29">
        <v>3</v>
      </c>
      <c r="B246" s="22" t="s">
        <v>350</v>
      </c>
      <c r="C246" s="43"/>
      <c r="D246" s="13">
        <f>+D247+D294+D434</f>
        <v>16899110</v>
      </c>
      <c r="E246" s="13">
        <f>+E247+E294+E434</f>
        <v>5032800</v>
      </c>
      <c r="F246" s="13">
        <f>+F247+F294+F434</f>
        <v>6102491</v>
      </c>
      <c r="G246" s="13">
        <f>+G247+G294+G434</f>
        <v>12837000</v>
      </c>
      <c r="H246" s="13">
        <f>+H247+H294+H434</f>
        <v>79974145</v>
      </c>
      <c r="I246" s="12"/>
    </row>
    <row r="247" spans="1:9" ht="12.75">
      <c r="A247" s="29" t="s">
        <v>351</v>
      </c>
      <c r="B247" s="22" t="s">
        <v>352</v>
      </c>
      <c r="C247" s="45"/>
      <c r="D247" s="13">
        <f>+D248+D250+D253+D257+D259+D261+D263+D265+D267+D269+D270+D273+D274+D275+D277+D278+D279+D280+D281+D282+D284+D287+D288+D289+D290+D291</f>
        <v>10997597</v>
      </c>
      <c r="E247" s="13">
        <f>+E248+E250+E253+E257+E259+E261+E263+E265+E267+E269+E270+E273+E274+E275+E277+E278+E279+E280+E281+E282+E284+E287+E288+E289+E290+E291</f>
        <v>4282800</v>
      </c>
      <c r="F247" s="13">
        <f>+F248+F250+F253+F257+F259+F261+F263+F265+F267+F269+F270+F273+F274+F275+F277+F278+F279+F280+F281+F282+F284+F287+F288+F289+F290+F291</f>
        <v>3270000</v>
      </c>
      <c r="G247" s="13">
        <f>+G248+G250+G253+G257+G259+G261+G263+G265+G267+G269+G270+G273+G274+G275+G277+G278+G279+G280+G281+G282+G284+G287+G288+G289+G290+G291</f>
        <v>9880000</v>
      </c>
      <c r="H247" s="13">
        <f>+H248+H250+H253+H257+H259+H261+H263+H265+H267+H269+H270+H273+H274+H275+H277+H278+H279+H280+H281+H282+H284+H287+H288+H289+H290+H291</f>
        <v>56900000</v>
      </c>
      <c r="I247" s="9"/>
    </row>
    <row r="248" spans="1:9" ht="12.75">
      <c r="A248" s="23" t="s">
        <v>353</v>
      </c>
      <c r="B248" s="12" t="s">
        <v>354</v>
      </c>
      <c r="C248" s="24">
        <v>5107000</v>
      </c>
      <c r="D248" s="24">
        <v>5063000</v>
      </c>
      <c r="E248" s="24"/>
      <c r="F248" s="24"/>
      <c r="G248" s="24"/>
      <c r="H248" s="34"/>
      <c r="I248" s="9"/>
    </row>
    <row r="249" spans="1:9" ht="12.75">
      <c r="A249" s="16"/>
      <c r="B249" s="17" t="s">
        <v>355</v>
      </c>
      <c r="C249" s="27"/>
      <c r="D249" s="27" t="s">
        <v>356</v>
      </c>
      <c r="E249" s="27"/>
      <c r="F249" s="27"/>
      <c r="G249" s="27"/>
      <c r="H249" s="44"/>
      <c r="I249" s="9"/>
    </row>
    <row r="250" spans="1:9" ht="12.75">
      <c r="A250" s="23" t="s">
        <v>357</v>
      </c>
      <c r="B250" s="12" t="s">
        <v>358</v>
      </c>
      <c r="C250" s="24">
        <v>3897432</v>
      </c>
      <c r="D250" s="24">
        <v>3866432</v>
      </c>
      <c r="E250" s="24"/>
      <c r="F250" s="24"/>
      <c r="G250" s="24"/>
      <c r="H250" s="34"/>
      <c r="I250" s="9"/>
    </row>
    <row r="251" spans="1:9" ht="12.75">
      <c r="A251" s="16"/>
      <c r="B251" s="17" t="s">
        <v>359</v>
      </c>
      <c r="C251" s="26"/>
      <c r="D251" s="26" t="s">
        <v>360</v>
      </c>
      <c r="E251" s="27"/>
      <c r="F251" s="27"/>
      <c r="G251" s="27"/>
      <c r="H251" s="44"/>
      <c r="I251" s="9"/>
    </row>
    <row r="252" spans="1:9" ht="12.75">
      <c r="A252" s="23" t="s">
        <v>361</v>
      </c>
      <c r="B252" s="71" t="s">
        <v>362</v>
      </c>
      <c r="C252" s="24"/>
      <c r="D252" s="24"/>
      <c r="E252" s="49"/>
      <c r="F252" s="24"/>
      <c r="G252" s="24"/>
      <c r="H252" s="34"/>
      <c r="I252" s="9"/>
    </row>
    <row r="253" spans="1:9" ht="12.75">
      <c r="A253" s="25"/>
      <c r="B253" s="78" t="s">
        <v>363</v>
      </c>
      <c r="C253" s="26">
        <f>1163308-7050-41550</f>
        <v>1114708</v>
      </c>
      <c r="D253" s="26">
        <v>1114681</v>
      </c>
      <c r="E253" s="79"/>
      <c r="F253" s="26"/>
      <c r="G253" s="26"/>
      <c r="H253" s="47"/>
      <c r="I253" s="9"/>
    </row>
    <row r="254" spans="1:9" ht="12.75">
      <c r="A254" s="16"/>
      <c r="B254" s="72" t="s">
        <v>364</v>
      </c>
      <c r="C254" s="27"/>
      <c r="D254" s="27"/>
      <c r="E254" s="66"/>
      <c r="F254" s="27"/>
      <c r="G254" s="27"/>
      <c r="H254" s="44"/>
      <c r="I254" s="9"/>
    </row>
    <row r="255" spans="1:9" ht="12.75">
      <c r="A255" s="23" t="s">
        <v>365</v>
      </c>
      <c r="B255" s="12" t="s">
        <v>362</v>
      </c>
      <c r="C255" s="26"/>
      <c r="D255" s="26"/>
      <c r="E255" s="24"/>
      <c r="F255" s="24"/>
      <c r="G255" s="24"/>
      <c r="H255" s="34"/>
      <c r="I255" s="9"/>
    </row>
    <row r="256" spans="1:9" ht="12.75">
      <c r="A256" s="25"/>
      <c r="B256" s="9" t="s">
        <v>366</v>
      </c>
      <c r="C256" s="26"/>
      <c r="D256" s="26" t="s">
        <v>692</v>
      </c>
      <c r="E256" s="26" t="s">
        <v>367</v>
      </c>
      <c r="F256" s="26"/>
      <c r="G256" s="26"/>
      <c r="H256" s="47"/>
      <c r="I256" s="9"/>
    </row>
    <row r="257" spans="1:9" ht="12.75">
      <c r="A257" s="16"/>
      <c r="B257" s="17" t="s">
        <v>368</v>
      </c>
      <c r="C257" s="27">
        <v>6776071</v>
      </c>
      <c r="D257" s="27">
        <v>903271</v>
      </c>
      <c r="E257" s="27">
        <v>3972800</v>
      </c>
      <c r="F257" s="27">
        <v>1800000</v>
      </c>
      <c r="G257" s="27"/>
      <c r="H257" s="44"/>
      <c r="I257" s="9"/>
    </row>
    <row r="258" spans="1:9" ht="12.75">
      <c r="A258" s="23" t="s">
        <v>369</v>
      </c>
      <c r="B258" s="12" t="s">
        <v>370</v>
      </c>
      <c r="C258" s="24"/>
      <c r="D258" s="24"/>
      <c r="E258" s="24"/>
      <c r="F258" s="24"/>
      <c r="G258" s="24"/>
      <c r="H258" s="34"/>
      <c r="I258" s="9"/>
    </row>
    <row r="259" spans="1:9" ht="12.75">
      <c r="A259" s="16"/>
      <c r="B259" s="17" t="s">
        <v>371</v>
      </c>
      <c r="C259" s="27">
        <v>1400000</v>
      </c>
      <c r="D259" s="27"/>
      <c r="E259" s="27"/>
      <c r="F259" s="27">
        <v>70000</v>
      </c>
      <c r="G259" s="27">
        <v>1330000</v>
      </c>
      <c r="H259" s="44"/>
      <c r="I259" s="9"/>
    </row>
    <row r="260" spans="1:9" ht="12.75">
      <c r="A260" s="25" t="s">
        <v>372</v>
      </c>
      <c r="B260" s="9" t="s">
        <v>373</v>
      </c>
      <c r="C260" s="26"/>
      <c r="D260" s="26"/>
      <c r="E260" s="26"/>
      <c r="F260" s="26"/>
      <c r="G260" s="26"/>
      <c r="H260" s="47"/>
      <c r="I260" s="9"/>
    </row>
    <row r="261" spans="1:9" ht="12.75">
      <c r="A261" s="25"/>
      <c r="B261" s="9" t="s">
        <v>374</v>
      </c>
      <c r="C261" s="26">
        <v>11700000</v>
      </c>
      <c r="D261" s="26"/>
      <c r="E261" s="26"/>
      <c r="F261" s="26">
        <v>400000</v>
      </c>
      <c r="G261" s="26">
        <v>3000000</v>
      </c>
      <c r="H261" s="47">
        <v>8300000</v>
      </c>
      <c r="I261" s="9"/>
    </row>
    <row r="262" spans="1:9" ht="12.75">
      <c r="A262" s="23" t="s">
        <v>375</v>
      </c>
      <c r="B262" s="12" t="s">
        <v>376</v>
      </c>
      <c r="C262" s="24"/>
      <c r="D262" s="24"/>
      <c r="E262" s="24"/>
      <c r="F262" s="24"/>
      <c r="G262" s="24"/>
      <c r="H262" s="34"/>
      <c r="I262" s="9"/>
    </row>
    <row r="263" spans="1:9" ht="12.75">
      <c r="A263" s="16"/>
      <c r="B263" s="17" t="s">
        <v>377</v>
      </c>
      <c r="C263" s="27">
        <v>11260000</v>
      </c>
      <c r="D263" s="27"/>
      <c r="E263" s="27"/>
      <c r="F263" s="27"/>
      <c r="G263" s="27">
        <v>260000</v>
      </c>
      <c r="H263" s="44">
        <v>11000000</v>
      </c>
      <c r="I263" s="9"/>
    </row>
    <row r="264" spans="1:9" ht="12.75">
      <c r="A264" s="23" t="s">
        <v>378</v>
      </c>
      <c r="B264" s="12" t="s">
        <v>379</v>
      </c>
      <c r="C264" s="24"/>
      <c r="D264" s="24"/>
      <c r="E264" s="24"/>
      <c r="F264" s="24"/>
      <c r="G264" s="24"/>
      <c r="H264" s="34"/>
      <c r="I264" s="9"/>
    </row>
    <row r="265" spans="1:9" ht="12.75">
      <c r="A265" s="16"/>
      <c r="B265" s="17" t="s">
        <v>380</v>
      </c>
      <c r="C265" s="27">
        <v>2700000</v>
      </c>
      <c r="D265" s="27"/>
      <c r="E265" s="27">
        <v>120000</v>
      </c>
      <c r="F265" s="27">
        <v>1000000</v>
      </c>
      <c r="G265" s="27">
        <v>1580000</v>
      </c>
      <c r="H265" s="44"/>
      <c r="I265" s="9" t="s">
        <v>680</v>
      </c>
    </row>
    <row r="266" spans="1:9" ht="12.75">
      <c r="A266" s="23" t="s">
        <v>381</v>
      </c>
      <c r="B266" s="12" t="s">
        <v>382</v>
      </c>
      <c r="C266" s="24"/>
      <c r="D266" s="24"/>
      <c r="E266" s="24"/>
      <c r="F266" s="24"/>
      <c r="G266" s="24"/>
      <c r="H266" s="34"/>
      <c r="I266" s="9"/>
    </row>
    <row r="267" spans="1:9" ht="12.75">
      <c r="A267" s="25"/>
      <c r="B267" s="9" t="s">
        <v>383</v>
      </c>
      <c r="C267" s="26">
        <v>5350000</v>
      </c>
      <c r="D267" s="26"/>
      <c r="E267" s="26"/>
      <c r="F267" s="26"/>
      <c r="G267" s="26"/>
      <c r="H267" s="47">
        <v>5350000</v>
      </c>
      <c r="I267" s="9"/>
    </row>
    <row r="268" spans="1:9" ht="12.75">
      <c r="A268" s="23" t="s">
        <v>384</v>
      </c>
      <c r="B268" s="80" t="s">
        <v>385</v>
      </c>
      <c r="C268" s="81"/>
      <c r="D268" s="56"/>
      <c r="E268" s="56"/>
      <c r="F268" s="56"/>
      <c r="G268" s="56"/>
      <c r="H268" s="82"/>
      <c r="I268" s="9"/>
    </row>
    <row r="269" spans="1:9" ht="12.75">
      <c r="A269" s="16"/>
      <c r="B269" s="83"/>
      <c r="C269" s="66">
        <v>2300000</v>
      </c>
      <c r="D269" s="27"/>
      <c r="E269" s="27"/>
      <c r="F269" s="27"/>
      <c r="G269" s="27"/>
      <c r="H269" s="44">
        <v>2300000</v>
      </c>
      <c r="I269" s="9"/>
    </row>
    <row r="270" spans="1:9" ht="12.75">
      <c r="A270" s="23" t="s">
        <v>386</v>
      </c>
      <c r="B270" s="12" t="s">
        <v>387</v>
      </c>
      <c r="C270" s="24">
        <v>1100000</v>
      </c>
      <c r="D270" s="24"/>
      <c r="E270" s="24"/>
      <c r="F270" s="24"/>
      <c r="G270" s="24"/>
      <c r="H270" s="34">
        <v>1100000</v>
      </c>
      <c r="I270" s="9"/>
    </row>
    <row r="271" spans="1:9" ht="12.75">
      <c r="A271" s="41"/>
      <c r="B271" s="41"/>
      <c r="C271" s="41"/>
      <c r="D271" s="41"/>
      <c r="E271" s="41"/>
      <c r="F271" s="41"/>
      <c r="G271" s="41"/>
      <c r="H271" s="84"/>
      <c r="I271" s="9"/>
    </row>
    <row r="272" spans="1:9" ht="12.75">
      <c r="A272" s="25" t="s">
        <v>388</v>
      </c>
      <c r="B272" s="9" t="s">
        <v>389</v>
      </c>
      <c r="C272" s="26"/>
      <c r="D272" s="26"/>
      <c r="E272" s="26"/>
      <c r="F272" s="26"/>
      <c r="G272" s="26"/>
      <c r="H272" s="47"/>
      <c r="I272" s="9"/>
    </row>
    <row r="273" spans="1:9" ht="12.75">
      <c r="A273" s="16"/>
      <c r="B273" s="17" t="s">
        <v>390</v>
      </c>
      <c r="C273" s="27">
        <v>3900000</v>
      </c>
      <c r="D273" s="27"/>
      <c r="E273" s="27">
        <v>190000</v>
      </c>
      <c r="F273" s="27"/>
      <c r="G273" s="27">
        <v>3710000</v>
      </c>
      <c r="H273" s="44"/>
      <c r="I273" s="9"/>
    </row>
    <row r="274" spans="1:9" ht="12.75">
      <c r="A274" s="19" t="s">
        <v>391</v>
      </c>
      <c r="B274" s="5" t="s">
        <v>392</v>
      </c>
      <c r="C274" s="20">
        <v>3800000</v>
      </c>
      <c r="D274" s="20"/>
      <c r="E274" s="20"/>
      <c r="F274" s="20"/>
      <c r="G274" s="20"/>
      <c r="H274" s="28">
        <v>3800000</v>
      </c>
      <c r="I274" s="9"/>
    </row>
    <row r="275" spans="1:9" ht="12.75">
      <c r="A275" s="19" t="s">
        <v>393</v>
      </c>
      <c r="B275" s="5" t="s">
        <v>394</v>
      </c>
      <c r="C275" s="20">
        <v>1200000</v>
      </c>
      <c r="D275" s="20"/>
      <c r="E275" s="20"/>
      <c r="F275" s="20"/>
      <c r="G275" s="20"/>
      <c r="H275" s="28">
        <v>1200000</v>
      </c>
      <c r="I275" s="9"/>
    </row>
    <row r="276" spans="1:9" ht="12.75">
      <c r="A276" s="23" t="s">
        <v>395</v>
      </c>
      <c r="B276" s="12" t="s">
        <v>396</v>
      </c>
      <c r="C276" s="24"/>
      <c r="D276" s="24"/>
      <c r="E276" s="24"/>
      <c r="F276" s="24"/>
      <c r="G276" s="24"/>
      <c r="H276" s="34"/>
      <c r="I276" s="9"/>
    </row>
    <row r="277" spans="1:9" ht="12.75">
      <c r="A277" s="16"/>
      <c r="B277" s="17" t="s">
        <v>397</v>
      </c>
      <c r="C277" s="27">
        <v>2720000</v>
      </c>
      <c r="D277" s="27"/>
      <c r="E277" s="27"/>
      <c r="F277" s="27"/>
      <c r="G277" s="27"/>
      <c r="H277" s="44">
        <v>2720000</v>
      </c>
      <c r="I277" s="9"/>
    </row>
    <row r="278" spans="1:9" ht="12.75">
      <c r="A278" s="19" t="s">
        <v>398</v>
      </c>
      <c r="B278" s="5" t="s">
        <v>399</v>
      </c>
      <c r="C278" s="20">
        <v>3530000</v>
      </c>
      <c r="D278" s="20"/>
      <c r="E278" s="20"/>
      <c r="F278" s="20"/>
      <c r="G278" s="20"/>
      <c r="H278" s="28">
        <v>3530000</v>
      </c>
      <c r="I278" s="9"/>
    </row>
    <row r="279" spans="1:9" ht="12.75">
      <c r="A279" s="19" t="s">
        <v>400</v>
      </c>
      <c r="B279" s="5" t="s">
        <v>401</v>
      </c>
      <c r="C279" s="20">
        <v>2140000</v>
      </c>
      <c r="D279" s="20"/>
      <c r="E279" s="20"/>
      <c r="F279" s="20"/>
      <c r="G279" s="20"/>
      <c r="H279" s="28">
        <v>2140000</v>
      </c>
      <c r="I279" s="9"/>
    </row>
    <row r="280" spans="1:9" ht="12.75">
      <c r="A280" s="19" t="s">
        <v>402</v>
      </c>
      <c r="B280" s="5" t="s">
        <v>403</v>
      </c>
      <c r="C280" s="20">
        <v>2140000</v>
      </c>
      <c r="D280" s="20"/>
      <c r="E280" s="20"/>
      <c r="F280" s="20"/>
      <c r="G280" s="20"/>
      <c r="H280" s="28">
        <v>2140000</v>
      </c>
      <c r="I280" s="9"/>
    </row>
    <row r="281" spans="1:9" ht="12.75">
      <c r="A281" s="19" t="s">
        <v>404</v>
      </c>
      <c r="B281" s="5" t="s">
        <v>405</v>
      </c>
      <c r="C281" s="20">
        <v>1100000</v>
      </c>
      <c r="D281" s="20"/>
      <c r="E281" s="20"/>
      <c r="F281" s="20"/>
      <c r="G281" s="20"/>
      <c r="H281" s="28">
        <v>1100000</v>
      </c>
      <c r="I281" s="9"/>
    </row>
    <row r="282" spans="1:9" ht="12.75">
      <c r="A282" s="19" t="s">
        <v>406</v>
      </c>
      <c r="B282" s="5" t="s">
        <v>407</v>
      </c>
      <c r="C282" s="20">
        <v>5500000</v>
      </c>
      <c r="D282" s="20"/>
      <c r="E282" s="20"/>
      <c r="F282" s="20"/>
      <c r="G282" s="20"/>
      <c r="H282" s="28">
        <v>5500000</v>
      </c>
      <c r="I282" s="9"/>
    </row>
    <row r="283" spans="1:9" ht="12.75">
      <c r="A283" s="23" t="s">
        <v>408</v>
      </c>
      <c r="B283" s="32" t="s">
        <v>409</v>
      </c>
      <c r="C283" s="24"/>
      <c r="D283" s="33"/>
      <c r="E283" s="24"/>
      <c r="F283" s="33"/>
      <c r="G283" s="24"/>
      <c r="H283" s="33"/>
      <c r="I283" s="9"/>
    </row>
    <row r="284" spans="1:9" ht="12.75">
      <c r="A284" s="17"/>
      <c r="B284" s="35" t="s">
        <v>410</v>
      </c>
      <c r="C284" s="27">
        <v>11500</v>
      </c>
      <c r="D284" s="36">
        <v>11500</v>
      </c>
      <c r="E284" s="27"/>
      <c r="F284" s="36"/>
      <c r="G284" s="27"/>
      <c r="H284" s="36"/>
      <c r="I284" s="17" t="s">
        <v>46</v>
      </c>
    </row>
    <row r="286" spans="1:9" ht="12.75">
      <c r="A286" s="23" t="s">
        <v>411</v>
      </c>
      <c r="B286" s="12" t="s">
        <v>412</v>
      </c>
      <c r="C286" s="24"/>
      <c r="D286" s="24"/>
      <c r="E286" s="24"/>
      <c r="F286" s="24"/>
      <c r="G286" s="24"/>
      <c r="H286" s="24"/>
      <c r="I286" s="12"/>
    </row>
    <row r="287" spans="1:9" ht="12.75">
      <c r="A287" s="16"/>
      <c r="B287" s="17" t="s">
        <v>413</v>
      </c>
      <c r="C287" s="27">
        <v>5000000</v>
      </c>
      <c r="D287" s="27"/>
      <c r="E287" s="27"/>
      <c r="F287" s="27"/>
      <c r="G287" s="27"/>
      <c r="H287" s="27">
        <v>5000000</v>
      </c>
      <c r="I287" s="9" t="s">
        <v>37</v>
      </c>
    </row>
    <row r="288" spans="1:9" ht="12.75">
      <c r="A288" s="16" t="s">
        <v>414</v>
      </c>
      <c r="B288" s="17" t="s">
        <v>415</v>
      </c>
      <c r="C288" s="27">
        <v>1600000</v>
      </c>
      <c r="D288" s="27"/>
      <c r="E288" s="27"/>
      <c r="F288" s="27"/>
      <c r="G288" s="27"/>
      <c r="H288" s="44">
        <v>1600000</v>
      </c>
      <c r="I288" s="9" t="s">
        <v>37</v>
      </c>
    </row>
    <row r="289" spans="1:9" ht="12.75">
      <c r="A289" s="19" t="s">
        <v>416</v>
      </c>
      <c r="B289" s="5" t="s">
        <v>417</v>
      </c>
      <c r="C289" s="20">
        <v>38713</v>
      </c>
      <c r="D289" s="20">
        <v>38713</v>
      </c>
      <c r="E289" s="20"/>
      <c r="F289" s="20"/>
      <c r="G289" s="20"/>
      <c r="H289" s="28"/>
      <c r="I289" s="9" t="s">
        <v>37</v>
      </c>
    </row>
    <row r="290" spans="1:9" ht="12.75">
      <c r="A290" s="19" t="s">
        <v>418</v>
      </c>
      <c r="B290" s="5" t="s">
        <v>419</v>
      </c>
      <c r="C290" s="20">
        <v>120000</v>
      </c>
      <c r="D290" s="20"/>
      <c r="E290" s="20"/>
      <c r="F290" s="20"/>
      <c r="G290" s="20"/>
      <c r="H290" s="28">
        <v>120000</v>
      </c>
      <c r="I290" s="9" t="s">
        <v>46</v>
      </c>
    </row>
    <row r="291" spans="1:9" ht="12.75">
      <c r="A291" s="55" t="s">
        <v>420</v>
      </c>
      <c r="B291" s="56" t="s">
        <v>421</v>
      </c>
      <c r="C291" s="57">
        <v>41000</v>
      </c>
      <c r="D291" s="57"/>
      <c r="E291" s="57"/>
      <c r="F291" s="57"/>
      <c r="G291" s="57"/>
      <c r="H291" s="58"/>
      <c r="I291" s="40"/>
    </row>
    <row r="292" spans="1:9" ht="12.75">
      <c r="A292" s="62"/>
      <c r="B292" s="41" t="s">
        <v>422</v>
      </c>
      <c r="C292" s="63"/>
      <c r="D292" s="63"/>
      <c r="E292" s="63" t="s">
        <v>423</v>
      </c>
      <c r="F292" s="63"/>
      <c r="G292" s="63"/>
      <c r="H292" s="64"/>
      <c r="I292" s="41" t="s">
        <v>46</v>
      </c>
    </row>
    <row r="294" spans="1:9" ht="12.75">
      <c r="A294" s="29" t="s">
        <v>424</v>
      </c>
      <c r="B294" s="22" t="s">
        <v>425</v>
      </c>
      <c r="C294" s="45"/>
      <c r="D294" s="13">
        <f>+D296+D297+D298+D299+D301+D303+D305+D307+D308+D310+D312+D315+D317+D320+D321+D323+D326+D329+D330+D332+D334+D328+D336+D337+D338+D339+D340+D343+D346+D347+D348+D350+D352+D353+D354+D355+D356+D358+D361+D363+D365+D367+D368+D371+D373+D374+D376+D377+D378+D379+D381+D382+D383+D384+D386+D388+D390+D391+D394+D395+D396+D398+D400+D401+D403+D406+D407+D409+D412+D414+D416+D418+D420+D422+D424+D426+D428+D429+D432</f>
        <v>5813553</v>
      </c>
      <c r="E294" s="13">
        <f>+E296+E297+E298+E299+E301+E303+E305+E307+E308+E310+E312+E315+E317+E320+E321+E326+E329+E330+E332+E334+E328+E336+E337+E338+E339+E340+E343+E346+E347+E348+E350+E352+E353+E354+E355+E356+E361+E363+E365+E367+E368+E371+E373+E374+E376+E377+E378+E379+E381+E382+E383+E384+E386+E388+E390+E391+E394+E395+E396+E398+E400+E401+E403+E406+E407+E323+E358+E409+E412+E414+E416+E418+E420+E422+E424+E426+E428+E429+E432</f>
        <v>730000</v>
      </c>
      <c r="F294" s="13">
        <f>+F296+F297+F298+F299+F301+F303+F305+F307+F308+F310+F312+F315+F317+F320+F321+F323+F326+F328+F329+F330+F332+F334+F336+F337+F338+F339+F340+F343+F346+F347+F348+F350+F352+F353+F354+F355+F356+F358+F361+F363+F365+F367+F368+F371+F373+F374+F376+F377+F378+F379+F381+F382+F383+F384+F386+F388+F390+F391+F394+F395+F396+F398+F400+F401+F403+F406+F407+F409+F412+F414+F416+F418+F420+F422+F424+F426+F428+F429+F432</f>
        <v>2422491</v>
      </c>
      <c r="G294" s="13">
        <f>+G296+G297+G298+G299+G301+G303+G305+G307+G308+G310+G312+G315+G317+G320+G321+G323+G326+G329+G330+G332+G334+G328+G336+G337+G338+G339+G340+G343+G346+G347+G348+G350+G352+G353+G354+G355+G356+G358+G361+G363+G365+G367+G368+G371+G373+G374+G376+G377+G378+G379+G381+G382+G383+G384+G386+G388+G390+G391+G394+G395+G396+G398+G400+G401+G403+G406+G407+G409+G412+G414+G416+G418+G420+G422+G424+G426+G428+G429+G432</f>
        <v>2957000</v>
      </c>
      <c r="H294" s="13">
        <f>+H296+H297+H298+H299+H301+H303+H305+H307+H308+H310+H312+H315+H317+H320+H321+H326+H329+H330+H332+H334+H328+H336+H337+H338+H339+H340+H343+H346+H347+H348+H350+H352+H353+H354+H355+H356+H358+H361+H363+H365+H367+H368+H371+H373+H374+H376+H377+H378+H379+H381+H382+H383+H384+H386+H388+H390+H391+H394+H395+H396+H398+H400+H401+H403+H406+H407+H409+H412+H414+H416+H418+H420+H422+H424+H426+H428+H429+H432</f>
        <v>23074145</v>
      </c>
      <c r="I294" s="12"/>
    </row>
    <row r="295" spans="1:9" ht="12.75">
      <c r="A295" s="23" t="s">
        <v>426</v>
      </c>
      <c r="B295" s="12" t="s">
        <v>427</v>
      </c>
      <c r="C295" s="24"/>
      <c r="D295" s="24"/>
      <c r="E295" s="24"/>
      <c r="F295" s="24"/>
      <c r="G295" s="24"/>
      <c r="H295" s="34"/>
      <c r="I295" s="9"/>
    </row>
    <row r="296" spans="1:9" ht="12.75">
      <c r="A296" s="16"/>
      <c r="B296" s="17" t="s">
        <v>428</v>
      </c>
      <c r="C296" s="27">
        <v>230000</v>
      </c>
      <c r="D296" s="27">
        <v>230000</v>
      </c>
      <c r="E296" s="27"/>
      <c r="F296" s="27"/>
      <c r="G296" s="27"/>
      <c r="H296" s="44"/>
      <c r="I296" s="9"/>
    </row>
    <row r="297" spans="1:9" ht="12.75">
      <c r="A297" s="25" t="s">
        <v>429</v>
      </c>
      <c r="B297" s="9" t="s">
        <v>430</v>
      </c>
      <c r="C297" s="26">
        <f>13857+121611</f>
        <v>135468</v>
      </c>
      <c r="D297" s="26">
        <f>13857+121611</f>
        <v>135468</v>
      </c>
      <c r="E297" s="26"/>
      <c r="F297" s="26"/>
      <c r="G297" s="26"/>
      <c r="H297" s="47"/>
      <c r="I297" s="9"/>
    </row>
    <row r="298" spans="1:9" ht="12.75">
      <c r="A298" s="19" t="s">
        <v>431</v>
      </c>
      <c r="B298" s="5" t="s">
        <v>432</v>
      </c>
      <c r="C298" s="20">
        <f>13063+78629</f>
        <v>91692</v>
      </c>
      <c r="D298" s="20">
        <f>13063+78629</f>
        <v>91692</v>
      </c>
      <c r="E298" s="20"/>
      <c r="F298" s="20"/>
      <c r="G298" s="20"/>
      <c r="H298" s="28"/>
      <c r="I298" s="9"/>
    </row>
    <row r="299" spans="1:9" ht="12.75">
      <c r="A299" s="25" t="s">
        <v>433</v>
      </c>
      <c r="B299" s="9" t="s">
        <v>434</v>
      </c>
      <c r="C299" s="26">
        <v>273805</v>
      </c>
      <c r="D299" s="26">
        <v>273805</v>
      </c>
      <c r="E299" s="26"/>
      <c r="F299" s="26"/>
      <c r="G299" s="26"/>
      <c r="H299" s="47"/>
      <c r="I299" s="9"/>
    </row>
    <row r="300" spans="1:9" ht="12.75">
      <c r="A300" s="25"/>
      <c r="B300" s="9" t="s">
        <v>435</v>
      </c>
      <c r="C300" s="26"/>
      <c r="D300" s="26"/>
      <c r="E300" s="26"/>
      <c r="F300" s="26"/>
      <c r="G300" s="26"/>
      <c r="H300" s="47"/>
      <c r="I300" s="9"/>
    </row>
    <row r="301" spans="1:9" ht="12.75">
      <c r="A301" s="23" t="s">
        <v>436</v>
      </c>
      <c r="B301" s="12" t="s">
        <v>437</v>
      </c>
      <c r="C301" s="24">
        <v>463560</v>
      </c>
      <c r="D301" s="24">
        <v>458280</v>
      </c>
      <c r="E301" s="24"/>
      <c r="F301" s="24"/>
      <c r="G301" s="24"/>
      <c r="H301" s="34"/>
      <c r="I301" s="9"/>
    </row>
    <row r="302" spans="1:9" ht="12.75">
      <c r="A302" s="25"/>
      <c r="B302" s="9"/>
      <c r="C302" s="26"/>
      <c r="D302" s="26" t="s">
        <v>438</v>
      </c>
      <c r="E302" s="26"/>
      <c r="F302" s="26"/>
      <c r="G302" s="26"/>
      <c r="H302" s="47"/>
      <c r="I302" s="9"/>
    </row>
    <row r="303" spans="1:9" ht="12.75">
      <c r="A303" s="23" t="s">
        <v>439</v>
      </c>
      <c r="B303" s="12" t="s">
        <v>440</v>
      </c>
      <c r="C303" s="24">
        <v>487106</v>
      </c>
      <c r="D303" s="24">
        <v>300457</v>
      </c>
      <c r="E303" s="24"/>
      <c r="F303" s="24"/>
      <c r="G303" s="24"/>
      <c r="H303" s="34"/>
      <c r="I303" s="9"/>
    </row>
    <row r="304" spans="1:9" ht="12.75">
      <c r="A304" s="9"/>
      <c r="B304" s="9"/>
      <c r="C304" s="26"/>
      <c r="D304" s="26" t="s">
        <v>693</v>
      </c>
      <c r="E304" s="26"/>
      <c r="F304" s="26"/>
      <c r="G304" s="26"/>
      <c r="H304" s="47"/>
      <c r="I304" s="9"/>
    </row>
    <row r="305" spans="1:9" ht="12.75">
      <c r="A305" s="23" t="s">
        <v>441</v>
      </c>
      <c r="B305" s="12" t="s">
        <v>442</v>
      </c>
      <c r="C305" s="24">
        <v>103465</v>
      </c>
      <c r="D305" s="24">
        <v>64927</v>
      </c>
      <c r="E305" s="24"/>
      <c r="F305" s="24"/>
      <c r="G305" s="24"/>
      <c r="H305" s="34"/>
      <c r="I305" s="9"/>
    </row>
    <row r="306" spans="1:9" ht="12.75">
      <c r="A306" s="17"/>
      <c r="B306" s="17"/>
      <c r="C306" s="27"/>
      <c r="D306" s="27" t="s">
        <v>443</v>
      </c>
      <c r="E306" s="27"/>
      <c r="F306" s="27"/>
      <c r="G306" s="27"/>
      <c r="H306" s="44"/>
      <c r="I306" s="9"/>
    </row>
    <row r="307" spans="1:9" ht="12.75">
      <c r="A307" s="25" t="s">
        <v>444</v>
      </c>
      <c r="B307" s="9" t="s">
        <v>445</v>
      </c>
      <c r="C307" s="26">
        <v>70402</v>
      </c>
      <c r="D307" s="26">
        <v>70402</v>
      </c>
      <c r="E307" s="26"/>
      <c r="F307" s="26"/>
      <c r="G307" s="26"/>
      <c r="H307" s="47"/>
      <c r="I307" s="9"/>
    </row>
    <row r="308" spans="1:9" ht="12.75">
      <c r="A308" s="23" t="s">
        <v>446</v>
      </c>
      <c r="B308" s="12" t="s">
        <v>447</v>
      </c>
      <c r="C308" s="24">
        <v>130252</v>
      </c>
      <c r="D308" s="24">
        <v>100661</v>
      </c>
      <c r="E308" s="24"/>
      <c r="F308" s="24"/>
      <c r="G308" s="24"/>
      <c r="H308" s="34"/>
      <c r="I308" s="9"/>
    </row>
    <row r="309" spans="1:9" ht="12.75">
      <c r="A309" s="9"/>
      <c r="B309" s="9"/>
      <c r="C309" s="26"/>
      <c r="D309" s="26" t="s">
        <v>448</v>
      </c>
      <c r="E309" s="26"/>
      <c r="F309" s="26"/>
      <c r="G309" s="26"/>
      <c r="H309" s="47"/>
      <c r="I309" s="9" t="s">
        <v>640</v>
      </c>
    </row>
    <row r="310" spans="1:9" ht="12.75">
      <c r="A310" s="23" t="s">
        <v>449</v>
      </c>
      <c r="B310" s="12" t="s">
        <v>450</v>
      </c>
      <c r="C310" s="24">
        <v>34424</v>
      </c>
      <c r="D310" s="24">
        <v>25431</v>
      </c>
      <c r="E310" s="24"/>
      <c r="F310" s="24"/>
      <c r="G310" s="24"/>
      <c r="H310" s="34"/>
      <c r="I310" s="9"/>
    </row>
    <row r="311" spans="1:9" ht="12.75">
      <c r="A311" s="9"/>
      <c r="B311" s="9"/>
      <c r="C311" s="26"/>
      <c r="D311" s="26" t="s">
        <v>451</v>
      </c>
      <c r="E311" s="26"/>
      <c r="F311" s="26"/>
      <c r="G311" s="26"/>
      <c r="H311" s="47"/>
      <c r="I311" s="9"/>
    </row>
    <row r="312" spans="1:9" ht="12.75">
      <c r="A312" s="23" t="s">
        <v>452</v>
      </c>
      <c r="B312" s="12" t="s">
        <v>453</v>
      </c>
      <c r="C312" s="24">
        <v>2877009</v>
      </c>
      <c r="D312" s="24">
        <v>2353291</v>
      </c>
      <c r="E312" s="24"/>
      <c r="F312" s="24"/>
      <c r="G312" s="24"/>
      <c r="H312" s="34">
        <v>300000</v>
      </c>
      <c r="I312" s="9"/>
    </row>
    <row r="313" spans="1:9" ht="12.75">
      <c r="A313" s="9"/>
      <c r="B313" s="9"/>
      <c r="C313" s="26"/>
      <c r="D313" s="26" t="s">
        <v>454</v>
      </c>
      <c r="E313" s="26"/>
      <c r="F313" s="26"/>
      <c r="G313" s="26"/>
      <c r="H313" s="47"/>
      <c r="I313" s="9"/>
    </row>
    <row r="314" spans="1:9" ht="12.75">
      <c r="A314" s="9"/>
      <c r="B314" s="9"/>
      <c r="C314" s="26"/>
      <c r="D314" s="26" t="s">
        <v>455</v>
      </c>
      <c r="E314" s="26"/>
      <c r="F314" s="26"/>
      <c r="G314" s="26"/>
      <c r="H314" s="47"/>
      <c r="I314" s="9"/>
    </row>
    <row r="315" spans="1:9" ht="12.75">
      <c r="A315" s="23" t="s">
        <v>456</v>
      </c>
      <c r="B315" s="12" t="s">
        <v>457</v>
      </c>
      <c r="C315" s="24">
        <v>74888</v>
      </c>
      <c r="D315" s="24">
        <v>73099</v>
      </c>
      <c r="E315" s="24"/>
      <c r="F315" s="24"/>
      <c r="G315" s="24"/>
      <c r="H315" s="34"/>
      <c r="I315" s="9"/>
    </row>
    <row r="316" spans="1:9" ht="12.75">
      <c r="A316" s="17"/>
      <c r="B316" s="17"/>
      <c r="C316" s="27"/>
      <c r="D316" s="27" t="s">
        <v>458</v>
      </c>
      <c r="E316" s="27"/>
      <c r="F316" s="27"/>
      <c r="G316" s="27"/>
      <c r="H316" s="44"/>
      <c r="I316" s="9"/>
    </row>
    <row r="317" spans="1:9" ht="12.75">
      <c r="A317" s="23" t="s">
        <v>459</v>
      </c>
      <c r="B317" s="12" t="s">
        <v>460</v>
      </c>
      <c r="C317" s="24">
        <v>43358</v>
      </c>
      <c r="D317" s="24">
        <v>34812</v>
      </c>
      <c r="E317" s="24"/>
      <c r="F317" s="24"/>
      <c r="G317" s="24"/>
      <c r="H317" s="34"/>
      <c r="I317" s="9"/>
    </row>
    <row r="318" spans="1:9" ht="12.75">
      <c r="A318" s="17"/>
      <c r="B318" s="17"/>
      <c r="C318" s="27"/>
      <c r="D318" s="27" t="s">
        <v>461</v>
      </c>
      <c r="E318" s="27"/>
      <c r="F318" s="27"/>
      <c r="G318" s="27"/>
      <c r="H318" s="44"/>
      <c r="I318" s="9"/>
    </row>
    <row r="319" spans="1:9" ht="12.75">
      <c r="A319" s="23" t="s">
        <v>462</v>
      </c>
      <c r="B319" s="12" t="s">
        <v>463</v>
      </c>
      <c r="C319" s="24"/>
      <c r="D319" s="24" t="s">
        <v>464</v>
      </c>
      <c r="E319" s="24"/>
      <c r="F319" s="24"/>
      <c r="G319" s="24"/>
      <c r="H319" s="34"/>
      <c r="I319" s="9"/>
    </row>
    <row r="320" spans="1:9" ht="12.75">
      <c r="A320" s="16"/>
      <c r="B320" s="17" t="s">
        <v>465</v>
      </c>
      <c r="C320" s="27">
        <v>68221</v>
      </c>
      <c r="D320" s="27">
        <v>62175</v>
      </c>
      <c r="E320" s="27"/>
      <c r="F320" s="27"/>
      <c r="G320" s="27"/>
      <c r="H320" s="44"/>
      <c r="I320" s="9"/>
    </row>
    <row r="321" spans="1:9" ht="12.75">
      <c r="A321" s="23" t="s">
        <v>466</v>
      </c>
      <c r="B321" s="12" t="s">
        <v>467</v>
      </c>
      <c r="C321" s="24">
        <v>1149369</v>
      </c>
      <c r="D321" s="24">
        <v>495254</v>
      </c>
      <c r="E321" s="24"/>
      <c r="F321" s="24">
        <v>225000</v>
      </c>
      <c r="G321" s="24">
        <v>100000</v>
      </c>
      <c r="H321" s="34">
        <v>330000</v>
      </c>
      <c r="I321" s="9"/>
    </row>
    <row r="322" spans="1:9" ht="12.75">
      <c r="A322" s="25"/>
      <c r="B322" s="9"/>
      <c r="C322" s="26"/>
      <c r="D322" s="26" t="s">
        <v>694</v>
      </c>
      <c r="E322" s="26" t="s">
        <v>468</v>
      </c>
      <c r="F322" s="26"/>
      <c r="G322" s="26"/>
      <c r="H322" s="47"/>
      <c r="I322" s="9"/>
    </row>
    <row r="323" spans="1:9" ht="12.75">
      <c r="A323" s="23" t="s">
        <v>469</v>
      </c>
      <c r="B323" s="12" t="s">
        <v>470</v>
      </c>
      <c r="C323" s="24">
        <v>300192</v>
      </c>
      <c r="D323" s="24">
        <v>25855</v>
      </c>
      <c r="E323" s="24"/>
      <c r="F323" s="24"/>
      <c r="G323" s="24"/>
      <c r="H323" s="34"/>
      <c r="I323" s="9"/>
    </row>
    <row r="324" spans="1:9" ht="12.75">
      <c r="A324" s="17"/>
      <c r="B324" s="17"/>
      <c r="C324" s="17"/>
      <c r="D324" s="17" t="s">
        <v>471</v>
      </c>
      <c r="E324" s="17"/>
      <c r="F324" s="17"/>
      <c r="G324" s="17"/>
      <c r="H324" s="72"/>
      <c r="I324" s="17"/>
    </row>
    <row r="326" spans="1:9" ht="12.75">
      <c r="A326" s="19" t="s">
        <v>472</v>
      </c>
      <c r="B326" s="5" t="s">
        <v>473</v>
      </c>
      <c r="C326" s="20">
        <v>216067</v>
      </c>
      <c r="D326" s="20">
        <v>216067</v>
      </c>
      <c r="E326" s="20"/>
      <c r="F326" s="20"/>
      <c r="G326" s="20"/>
      <c r="H326" s="28"/>
      <c r="I326" s="12"/>
    </row>
    <row r="327" spans="1:9" ht="12.75">
      <c r="A327" s="25" t="s">
        <v>474</v>
      </c>
      <c r="B327" s="9" t="s">
        <v>475</v>
      </c>
      <c r="C327" s="26"/>
      <c r="D327" s="26"/>
      <c r="E327" s="26" t="s">
        <v>476</v>
      </c>
      <c r="F327" s="26" t="s">
        <v>477</v>
      </c>
      <c r="G327" s="26"/>
      <c r="H327" s="47"/>
      <c r="I327" s="9"/>
    </row>
    <row r="328" spans="1:9" ht="12.75">
      <c r="A328" s="25"/>
      <c r="B328" s="9" t="s">
        <v>478</v>
      </c>
      <c r="C328" s="26">
        <v>220000</v>
      </c>
      <c r="D328" s="26"/>
      <c r="E328" s="26"/>
      <c r="F328" s="26"/>
      <c r="G328" s="26"/>
      <c r="H328" s="47"/>
      <c r="I328" s="9"/>
    </row>
    <row r="329" spans="1:9" ht="12.75">
      <c r="A329" s="19" t="s">
        <v>479</v>
      </c>
      <c r="B329" s="5" t="s">
        <v>480</v>
      </c>
      <c r="C329" s="20">
        <v>198371</v>
      </c>
      <c r="D329" s="20">
        <v>198371</v>
      </c>
      <c r="E329" s="20"/>
      <c r="F329" s="20"/>
      <c r="G329" s="20"/>
      <c r="H329" s="28"/>
      <c r="I329" s="9"/>
    </row>
    <row r="330" spans="1:9" ht="12.75">
      <c r="A330" s="19" t="s">
        <v>481</v>
      </c>
      <c r="B330" s="5" t="s">
        <v>482</v>
      </c>
      <c r="C330" s="20">
        <v>184687</v>
      </c>
      <c r="D330" s="20">
        <v>184687</v>
      </c>
      <c r="E330" s="20"/>
      <c r="F330" s="20"/>
      <c r="G330" s="20"/>
      <c r="H330" s="28"/>
      <c r="I330" s="9"/>
    </row>
    <row r="331" spans="1:9" ht="12.75">
      <c r="A331" s="23" t="s">
        <v>483</v>
      </c>
      <c r="B331" s="12" t="s">
        <v>484</v>
      </c>
      <c r="C331" s="24"/>
      <c r="D331" s="24" t="s">
        <v>485</v>
      </c>
      <c r="E331" s="24"/>
      <c r="F331" s="24"/>
      <c r="G331" s="24"/>
      <c r="H331" s="34"/>
      <c r="I331" s="9"/>
    </row>
    <row r="332" spans="1:9" ht="12.75">
      <c r="A332" s="16"/>
      <c r="B332" s="17" t="s">
        <v>486</v>
      </c>
      <c r="C332" s="27">
        <v>532000</v>
      </c>
      <c r="D332" s="27"/>
      <c r="E332" s="27"/>
      <c r="F332" s="27">
        <v>505904</v>
      </c>
      <c r="G332" s="27"/>
      <c r="H332" s="44"/>
      <c r="I332" s="9"/>
    </row>
    <row r="333" spans="1:9" ht="12.75">
      <c r="A333" s="23" t="s">
        <v>487</v>
      </c>
      <c r="B333" s="12" t="s">
        <v>488</v>
      </c>
      <c r="C333" s="24"/>
      <c r="D333" s="24"/>
      <c r="E333" s="24"/>
      <c r="F333" s="24"/>
      <c r="G333" s="24"/>
      <c r="H333" s="34"/>
      <c r="I333" s="9"/>
    </row>
    <row r="334" spans="1:9" ht="12.75">
      <c r="A334" s="16"/>
      <c r="B334" s="17" t="s">
        <v>489</v>
      </c>
      <c r="C334" s="27">
        <v>754639</v>
      </c>
      <c r="D334" s="27">
        <v>24639</v>
      </c>
      <c r="E334" s="27">
        <v>730000</v>
      </c>
      <c r="F334" s="27"/>
      <c r="G334" s="27"/>
      <c r="H334" s="44"/>
      <c r="I334" s="9"/>
    </row>
    <row r="335" spans="1:9" ht="12.75">
      <c r="A335" s="23" t="s">
        <v>490</v>
      </c>
      <c r="B335" s="12" t="s">
        <v>491</v>
      </c>
      <c r="C335" s="24"/>
      <c r="D335" s="24"/>
      <c r="E335" s="24"/>
      <c r="F335" s="24"/>
      <c r="G335" s="24"/>
      <c r="H335" s="34"/>
      <c r="I335" s="9"/>
    </row>
    <row r="336" spans="1:9" ht="12.75">
      <c r="A336" s="16"/>
      <c r="B336" s="17" t="s">
        <v>492</v>
      </c>
      <c r="C336" s="27">
        <v>970000</v>
      </c>
      <c r="D336" s="27"/>
      <c r="E336" s="27"/>
      <c r="F336" s="27"/>
      <c r="G336" s="27"/>
      <c r="H336" s="44">
        <v>970000</v>
      </c>
      <c r="I336" s="9"/>
    </row>
    <row r="337" spans="1:9" ht="12.75">
      <c r="A337" s="19" t="s">
        <v>493</v>
      </c>
      <c r="B337" s="5" t="s">
        <v>494</v>
      </c>
      <c r="C337" s="20">
        <v>602000</v>
      </c>
      <c r="D337" s="20"/>
      <c r="E337" s="20"/>
      <c r="F337" s="20"/>
      <c r="G337" s="20"/>
      <c r="H337" s="28">
        <v>602000</v>
      </c>
      <c r="I337" s="9"/>
    </row>
    <row r="338" spans="1:9" ht="12.75">
      <c r="A338" s="19" t="s">
        <v>495</v>
      </c>
      <c r="B338" s="5" t="s">
        <v>496</v>
      </c>
      <c r="C338" s="20">
        <v>545000</v>
      </c>
      <c r="D338" s="20">
        <v>30000</v>
      </c>
      <c r="E338" s="20"/>
      <c r="F338" s="20"/>
      <c r="G338" s="20"/>
      <c r="H338" s="28">
        <v>515000</v>
      </c>
      <c r="I338" s="9"/>
    </row>
    <row r="339" spans="1:9" ht="12.75">
      <c r="A339" s="23" t="s">
        <v>497</v>
      </c>
      <c r="B339" s="12" t="s">
        <v>498</v>
      </c>
      <c r="C339" s="24">
        <v>0</v>
      </c>
      <c r="D339" s="24"/>
      <c r="E339" s="24"/>
      <c r="F339" s="24"/>
      <c r="G339" s="24"/>
      <c r="H339" s="34"/>
      <c r="I339" s="9" t="s">
        <v>640</v>
      </c>
    </row>
    <row r="340" spans="1:9" ht="12.75">
      <c r="A340" s="23" t="s">
        <v>499</v>
      </c>
      <c r="B340" s="12" t="s">
        <v>500</v>
      </c>
      <c r="C340" s="24">
        <v>300000</v>
      </c>
      <c r="D340" s="24"/>
      <c r="E340" s="24"/>
      <c r="F340" s="24">
        <v>30000</v>
      </c>
      <c r="G340" s="24">
        <v>270000</v>
      </c>
      <c r="H340" s="34"/>
      <c r="I340" s="9"/>
    </row>
    <row r="341" spans="1:9" ht="12.75">
      <c r="A341" s="41"/>
      <c r="B341" s="41" t="s">
        <v>501</v>
      </c>
      <c r="C341" s="41"/>
      <c r="D341" s="41"/>
      <c r="E341" s="41"/>
      <c r="F341" s="41"/>
      <c r="G341" s="41"/>
      <c r="H341" s="84"/>
      <c r="I341" s="9"/>
    </row>
    <row r="342" spans="1:9" ht="12.75">
      <c r="A342" s="25" t="s">
        <v>502</v>
      </c>
      <c r="B342" s="9" t="s">
        <v>503</v>
      </c>
      <c r="C342" s="26"/>
      <c r="D342" s="26"/>
      <c r="E342" s="26"/>
      <c r="F342" s="26"/>
      <c r="G342" s="26"/>
      <c r="H342" s="47"/>
      <c r="I342" s="9"/>
    </row>
    <row r="343" spans="1:9" ht="12.75">
      <c r="A343" s="25"/>
      <c r="B343" s="9" t="s">
        <v>504</v>
      </c>
      <c r="C343" s="26">
        <v>1400000</v>
      </c>
      <c r="D343" s="26"/>
      <c r="E343" s="26"/>
      <c r="F343" s="26"/>
      <c r="G343" s="26"/>
      <c r="H343" s="47">
        <v>1400000</v>
      </c>
      <c r="I343" s="9"/>
    </row>
    <row r="344" spans="1:9" ht="12.75">
      <c r="A344" s="16"/>
      <c r="B344" s="17"/>
      <c r="C344" s="26"/>
      <c r="D344" s="27"/>
      <c r="E344" s="27"/>
      <c r="F344" s="27"/>
      <c r="G344" s="27"/>
      <c r="H344" s="44"/>
      <c r="I344" s="9"/>
    </row>
    <row r="345" spans="1:9" ht="12.75">
      <c r="A345" s="53" t="s">
        <v>505</v>
      </c>
      <c r="B345" s="71" t="s">
        <v>506</v>
      </c>
      <c r="C345" s="24"/>
      <c r="D345" s="49"/>
      <c r="E345" s="33"/>
      <c r="F345" s="24"/>
      <c r="G345" s="33"/>
      <c r="H345" s="34"/>
      <c r="I345" s="9"/>
    </row>
    <row r="346" spans="1:9" ht="12.75">
      <c r="A346" s="85"/>
      <c r="B346" s="78" t="s">
        <v>507</v>
      </c>
      <c r="C346" s="26">
        <v>730000</v>
      </c>
      <c r="D346" s="79"/>
      <c r="E346" s="3"/>
      <c r="F346" s="26"/>
      <c r="G346" s="3"/>
      <c r="H346" s="47">
        <v>730000</v>
      </c>
      <c r="I346" s="9"/>
    </row>
    <row r="347" spans="1:9" ht="12.75">
      <c r="A347" s="19" t="s">
        <v>508</v>
      </c>
      <c r="B347" s="5" t="s">
        <v>509</v>
      </c>
      <c r="C347" s="20">
        <v>290000</v>
      </c>
      <c r="D347" s="20"/>
      <c r="E347" s="20"/>
      <c r="F347" s="20"/>
      <c r="G347" s="20"/>
      <c r="H347" s="28">
        <v>290000</v>
      </c>
      <c r="I347" s="9"/>
    </row>
    <row r="348" spans="1:9" ht="12.75">
      <c r="A348" s="23" t="s">
        <v>510</v>
      </c>
      <c r="B348" s="12" t="s">
        <v>511</v>
      </c>
      <c r="C348" s="24">
        <v>285000</v>
      </c>
      <c r="D348" s="24"/>
      <c r="E348" s="24"/>
      <c r="F348" s="24"/>
      <c r="G348" s="24"/>
      <c r="H348" s="34"/>
      <c r="I348" s="9"/>
    </row>
    <row r="349" spans="1:9" ht="12.75">
      <c r="A349" s="41"/>
      <c r="B349" s="41"/>
      <c r="C349" s="41"/>
      <c r="D349" s="41"/>
      <c r="E349" s="41" t="s">
        <v>476</v>
      </c>
      <c r="F349" s="41" t="s">
        <v>512</v>
      </c>
      <c r="G349" s="41"/>
      <c r="H349" s="84"/>
      <c r="I349" s="9"/>
    </row>
    <row r="350" spans="1:9" ht="12.75">
      <c r="A350" s="25" t="s">
        <v>513</v>
      </c>
      <c r="B350" s="9" t="s">
        <v>514</v>
      </c>
      <c r="C350" s="26">
        <v>610000</v>
      </c>
      <c r="D350" s="26"/>
      <c r="E350" s="26"/>
      <c r="F350" s="26"/>
      <c r="G350" s="26"/>
      <c r="H350" s="47">
        <v>610000</v>
      </c>
      <c r="I350" s="9"/>
    </row>
    <row r="351" spans="1:9" ht="12.75">
      <c r="A351" s="16"/>
      <c r="B351" s="17" t="s">
        <v>515</v>
      </c>
      <c r="C351" s="27"/>
      <c r="D351" s="27"/>
      <c r="E351" s="27"/>
      <c r="F351" s="27"/>
      <c r="G351" s="27"/>
      <c r="H351" s="44"/>
      <c r="I351" s="9"/>
    </row>
    <row r="352" spans="1:9" ht="12.75">
      <c r="A352" s="19" t="s">
        <v>516</v>
      </c>
      <c r="B352" s="5" t="s">
        <v>517</v>
      </c>
      <c r="C352" s="20">
        <v>275000</v>
      </c>
      <c r="D352" s="20"/>
      <c r="E352" s="20"/>
      <c r="F352" s="20"/>
      <c r="G352" s="20">
        <v>25000</v>
      </c>
      <c r="H352" s="28">
        <v>250000</v>
      </c>
      <c r="I352" s="9"/>
    </row>
    <row r="353" spans="1:9" ht="12.75">
      <c r="A353" s="19" t="s">
        <v>518</v>
      </c>
      <c r="B353" s="5" t="s">
        <v>519</v>
      </c>
      <c r="C353" s="20">
        <v>140000</v>
      </c>
      <c r="D353" s="20"/>
      <c r="E353" s="20"/>
      <c r="F353" s="20"/>
      <c r="G353" s="20"/>
      <c r="H353" s="28">
        <v>140000</v>
      </c>
      <c r="I353" s="9"/>
    </row>
    <row r="354" spans="1:9" ht="12.75">
      <c r="A354" s="19" t="s">
        <v>520</v>
      </c>
      <c r="B354" s="5" t="s">
        <v>521</v>
      </c>
      <c r="C354" s="20">
        <v>3300000</v>
      </c>
      <c r="D354" s="20"/>
      <c r="E354" s="20"/>
      <c r="F354" s="20"/>
      <c r="G354" s="20"/>
      <c r="H354" s="28">
        <v>3300000</v>
      </c>
      <c r="I354" s="9" t="s">
        <v>37</v>
      </c>
    </row>
    <row r="355" spans="1:9" ht="12.75">
      <c r="A355" s="23" t="s">
        <v>522</v>
      </c>
      <c r="B355" s="12" t="s">
        <v>523</v>
      </c>
      <c r="C355" s="24">
        <v>260000</v>
      </c>
      <c r="D355" s="24"/>
      <c r="E355" s="24"/>
      <c r="F355" s="24"/>
      <c r="G355" s="24"/>
      <c r="H355" s="34">
        <v>260000</v>
      </c>
      <c r="I355" s="9"/>
    </row>
    <row r="356" spans="1:9" ht="12.75">
      <c r="A356" s="23" t="s">
        <v>524</v>
      </c>
      <c r="B356" s="12" t="s">
        <v>525</v>
      </c>
      <c r="C356" s="24">
        <v>32000</v>
      </c>
      <c r="D356" s="24"/>
      <c r="E356" s="24"/>
      <c r="F356" s="24"/>
      <c r="G356" s="24"/>
      <c r="H356" s="34"/>
      <c r="I356" s="9"/>
    </row>
    <row r="357" spans="1:9" ht="12.75">
      <c r="A357" s="41"/>
      <c r="B357" s="41"/>
      <c r="C357" s="41"/>
      <c r="D357" s="41"/>
      <c r="E357" s="41" t="s">
        <v>526</v>
      </c>
      <c r="F357" s="41"/>
      <c r="G357" s="41"/>
      <c r="H357" s="84"/>
      <c r="I357" s="9"/>
    </row>
    <row r="358" spans="1:9" ht="12.75">
      <c r="A358" s="25" t="s">
        <v>527</v>
      </c>
      <c r="B358" s="9" t="s">
        <v>528</v>
      </c>
      <c r="C358" s="26">
        <v>345685</v>
      </c>
      <c r="D358" s="26">
        <v>35000</v>
      </c>
      <c r="E358" s="26"/>
      <c r="F358" s="26"/>
      <c r="G358" s="26"/>
      <c r="H358" s="47"/>
      <c r="I358" s="9"/>
    </row>
    <row r="359" spans="1:9" ht="12.75">
      <c r="A359" s="16"/>
      <c r="B359" s="17"/>
      <c r="C359" s="17"/>
      <c r="D359" s="17" t="s">
        <v>695</v>
      </c>
      <c r="E359" s="17"/>
      <c r="F359" s="17"/>
      <c r="G359" s="17"/>
      <c r="H359" s="72"/>
      <c r="I359" s="9"/>
    </row>
    <row r="360" spans="1:9" ht="12.75">
      <c r="A360" s="23" t="s">
        <v>529</v>
      </c>
      <c r="B360" s="12" t="s">
        <v>530</v>
      </c>
      <c r="C360" s="24"/>
      <c r="D360" s="24"/>
      <c r="E360" s="24"/>
      <c r="F360" s="24"/>
      <c r="G360" s="24"/>
      <c r="H360" s="34"/>
      <c r="I360" s="9" t="s">
        <v>690</v>
      </c>
    </row>
    <row r="361" spans="1:9" ht="12.75">
      <c r="A361" s="16"/>
      <c r="B361" s="17" t="s">
        <v>531</v>
      </c>
      <c r="C361" s="27">
        <v>0</v>
      </c>
      <c r="D361" s="27"/>
      <c r="E361" s="27"/>
      <c r="F361" s="27"/>
      <c r="G361" s="27"/>
      <c r="H361" s="44"/>
      <c r="I361" s="9"/>
    </row>
    <row r="362" spans="1:9" ht="12.75">
      <c r="A362" s="23" t="s">
        <v>532</v>
      </c>
      <c r="B362" s="12" t="s">
        <v>533</v>
      </c>
      <c r="C362" s="24"/>
      <c r="D362" s="24"/>
      <c r="E362" s="24"/>
      <c r="F362" s="24"/>
      <c r="G362" s="24"/>
      <c r="H362" s="34"/>
      <c r="I362" s="9"/>
    </row>
    <row r="363" spans="1:9" ht="12.75">
      <c r="A363" s="16"/>
      <c r="B363" s="17" t="s">
        <v>534</v>
      </c>
      <c r="C363" s="27">
        <v>275000</v>
      </c>
      <c r="D363" s="27"/>
      <c r="E363" s="27"/>
      <c r="F363" s="27"/>
      <c r="G363" s="27"/>
      <c r="H363" s="44">
        <v>275000</v>
      </c>
      <c r="I363" s="9"/>
    </row>
    <row r="364" spans="1:9" ht="12.75">
      <c r="A364" s="23" t="s">
        <v>535</v>
      </c>
      <c r="B364" s="12" t="s">
        <v>536</v>
      </c>
      <c r="C364" s="24"/>
      <c r="D364" s="24"/>
      <c r="E364" s="24"/>
      <c r="F364" s="24"/>
      <c r="G364" s="24"/>
      <c r="H364" s="24"/>
      <c r="I364" s="9"/>
    </row>
    <row r="365" spans="1:9" ht="12.75">
      <c r="A365" s="16"/>
      <c r="B365" s="17" t="s">
        <v>537</v>
      </c>
      <c r="C365" s="27">
        <v>180000</v>
      </c>
      <c r="D365" s="27"/>
      <c r="E365" s="27"/>
      <c r="F365" s="27"/>
      <c r="G365" s="27">
        <v>150000</v>
      </c>
      <c r="H365" s="27">
        <v>30000</v>
      </c>
      <c r="I365" s="17"/>
    </row>
    <row r="366" spans="1:9" ht="12.75">
      <c r="A366" s="23" t="s">
        <v>538</v>
      </c>
      <c r="B366" s="12" t="s">
        <v>539</v>
      </c>
      <c r="C366" s="24"/>
      <c r="D366" s="24" t="s">
        <v>540</v>
      </c>
      <c r="E366" s="24"/>
      <c r="F366" s="24"/>
      <c r="G366" s="24"/>
      <c r="H366" s="34"/>
      <c r="I366" s="12"/>
    </row>
    <row r="367" spans="1:9" ht="12.75">
      <c r="A367" s="16"/>
      <c r="B367" s="17" t="s">
        <v>541</v>
      </c>
      <c r="C367" s="27">
        <v>43722</v>
      </c>
      <c r="D367" s="27">
        <v>10580</v>
      </c>
      <c r="E367" s="27"/>
      <c r="F367" s="27"/>
      <c r="G367" s="27"/>
      <c r="H367" s="44"/>
      <c r="I367" s="9"/>
    </row>
    <row r="368" spans="1:9" ht="12.75">
      <c r="A368" s="23" t="s">
        <v>542</v>
      </c>
      <c r="B368" s="12" t="s">
        <v>543</v>
      </c>
      <c r="C368" s="24">
        <v>114929</v>
      </c>
      <c r="D368" s="24">
        <v>24929</v>
      </c>
      <c r="E368" s="24"/>
      <c r="F368" s="24"/>
      <c r="G368" s="24"/>
      <c r="H368" s="34"/>
      <c r="I368" s="9"/>
    </row>
    <row r="369" spans="1:9" ht="12.75">
      <c r="A369" s="41"/>
      <c r="B369" s="41"/>
      <c r="C369" s="41"/>
      <c r="D369" s="41"/>
      <c r="E369" s="41" t="s">
        <v>544</v>
      </c>
      <c r="F369" s="41"/>
      <c r="G369" s="41"/>
      <c r="H369" s="84"/>
      <c r="I369" s="9"/>
    </row>
    <row r="370" spans="1:9" ht="12.75">
      <c r="A370" s="23" t="s">
        <v>545</v>
      </c>
      <c r="B370" s="12" t="s">
        <v>546</v>
      </c>
      <c r="C370" s="24"/>
      <c r="D370" s="24" t="s">
        <v>547</v>
      </c>
      <c r="E370" s="24" t="s">
        <v>476</v>
      </c>
      <c r="F370" s="24"/>
      <c r="G370" s="24"/>
      <c r="H370" s="34"/>
      <c r="I370" s="9"/>
    </row>
    <row r="371" spans="1:9" ht="12.75">
      <c r="A371" s="16"/>
      <c r="B371" s="17" t="s">
        <v>548</v>
      </c>
      <c r="C371" s="27">
        <v>55000</v>
      </c>
      <c r="D371" s="27">
        <v>15000</v>
      </c>
      <c r="E371" s="27"/>
      <c r="F371" s="27"/>
      <c r="G371" s="27"/>
      <c r="H371" s="44"/>
      <c r="I371" s="9"/>
    </row>
    <row r="372" spans="1:9" ht="12.75">
      <c r="A372" s="23" t="s">
        <v>549</v>
      </c>
      <c r="B372" s="12" t="s">
        <v>550</v>
      </c>
      <c r="C372" s="24"/>
      <c r="D372" s="24"/>
      <c r="E372" s="24"/>
      <c r="F372" s="24"/>
      <c r="G372" s="24"/>
      <c r="H372" s="34"/>
      <c r="I372" s="9"/>
    </row>
    <row r="373" spans="1:9" ht="12.75">
      <c r="A373" s="16"/>
      <c r="B373" s="17" t="s">
        <v>551</v>
      </c>
      <c r="C373" s="27">
        <v>80000</v>
      </c>
      <c r="D373" s="27"/>
      <c r="E373" s="27"/>
      <c r="F373" s="27">
        <v>20000</v>
      </c>
      <c r="G373" s="27">
        <v>60000</v>
      </c>
      <c r="H373" s="44"/>
      <c r="I373" s="9"/>
    </row>
    <row r="374" spans="1:9" ht="12.75">
      <c r="A374" s="19" t="s">
        <v>552</v>
      </c>
      <c r="B374" s="5" t="s">
        <v>553</v>
      </c>
      <c r="C374" s="20">
        <v>265000</v>
      </c>
      <c r="D374" s="20"/>
      <c r="E374" s="20"/>
      <c r="F374" s="20"/>
      <c r="G374" s="20"/>
      <c r="H374" s="28">
        <v>265000</v>
      </c>
      <c r="I374" s="9"/>
    </row>
    <row r="375" spans="1:9" ht="12.75">
      <c r="A375" s="25" t="s">
        <v>554</v>
      </c>
      <c r="B375" s="9" t="s">
        <v>530</v>
      </c>
      <c r="C375" s="26"/>
      <c r="D375" s="26"/>
      <c r="E375" s="26"/>
      <c r="F375" s="26"/>
      <c r="G375" s="26"/>
      <c r="H375" s="47"/>
      <c r="I375" s="9"/>
    </row>
    <row r="376" spans="1:9" ht="12.75">
      <c r="A376" s="16"/>
      <c r="B376" s="17" t="s">
        <v>555</v>
      </c>
      <c r="C376" s="27">
        <v>300000</v>
      </c>
      <c r="D376" s="27"/>
      <c r="E376" s="27"/>
      <c r="F376" s="27">
        <v>25000</v>
      </c>
      <c r="G376" s="27">
        <v>275000</v>
      </c>
      <c r="H376" s="44"/>
      <c r="I376" s="9"/>
    </row>
    <row r="377" spans="1:9" ht="12.75">
      <c r="A377" s="19" t="s">
        <v>556</v>
      </c>
      <c r="B377" s="5" t="s">
        <v>557</v>
      </c>
      <c r="C377" s="20">
        <v>87000</v>
      </c>
      <c r="D377" s="20"/>
      <c r="E377" s="20"/>
      <c r="F377" s="20"/>
      <c r="G377" s="20">
        <v>87000</v>
      </c>
      <c r="H377" s="28"/>
      <c r="I377" s="9"/>
    </row>
    <row r="378" spans="1:9" ht="12.75">
      <c r="A378" s="19" t="s">
        <v>558</v>
      </c>
      <c r="B378" s="5" t="s">
        <v>559</v>
      </c>
      <c r="C378" s="20">
        <v>382000</v>
      </c>
      <c r="D378" s="20"/>
      <c r="E378" s="20"/>
      <c r="F378" s="20"/>
      <c r="G378" s="20">
        <v>30000</v>
      </c>
      <c r="H378" s="28">
        <v>352000</v>
      </c>
      <c r="I378" s="9"/>
    </row>
    <row r="379" spans="1:9" ht="12.75">
      <c r="A379" s="25" t="s">
        <v>560</v>
      </c>
      <c r="B379" s="9" t="s">
        <v>561</v>
      </c>
      <c r="C379" s="26">
        <v>115000</v>
      </c>
      <c r="D379" s="26"/>
      <c r="E379" s="26"/>
      <c r="F379" s="26"/>
      <c r="G379" s="26"/>
      <c r="H379" s="47">
        <v>115000</v>
      </c>
      <c r="I379" s="9"/>
    </row>
    <row r="380" spans="1:9" ht="12.75">
      <c r="A380" s="23" t="s">
        <v>562</v>
      </c>
      <c r="B380" s="12" t="s">
        <v>563</v>
      </c>
      <c r="C380" s="24"/>
      <c r="D380" s="24"/>
      <c r="E380" s="24"/>
      <c r="F380" s="24"/>
      <c r="G380" s="24"/>
      <c r="H380" s="34"/>
      <c r="I380" s="9"/>
    </row>
    <row r="381" spans="1:9" ht="12.75">
      <c r="A381" s="16"/>
      <c r="B381" s="17" t="s">
        <v>564</v>
      </c>
      <c r="C381" s="27">
        <v>1117000</v>
      </c>
      <c r="D381" s="27"/>
      <c r="E381" s="27"/>
      <c r="F381" s="27">
        <v>40000</v>
      </c>
      <c r="G381" s="27">
        <v>1077000</v>
      </c>
      <c r="H381" s="44"/>
      <c r="I381" s="9"/>
    </row>
    <row r="382" spans="1:9" ht="12.75">
      <c r="A382" s="25" t="s">
        <v>565</v>
      </c>
      <c r="B382" s="9" t="s">
        <v>566</v>
      </c>
      <c r="C382" s="26">
        <v>353000</v>
      </c>
      <c r="D382" s="26"/>
      <c r="E382" s="26"/>
      <c r="F382" s="26"/>
      <c r="G382" s="26"/>
      <c r="H382" s="47">
        <v>353000</v>
      </c>
      <c r="I382" s="9"/>
    </row>
    <row r="383" spans="1:9" ht="12.75">
      <c r="A383" s="19" t="s">
        <v>567</v>
      </c>
      <c r="B383" s="5" t="s">
        <v>568</v>
      </c>
      <c r="C383" s="20">
        <v>450000</v>
      </c>
      <c r="D383" s="20"/>
      <c r="E383" s="20"/>
      <c r="F383" s="20"/>
      <c r="G383" s="20"/>
      <c r="H383" s="28">
        <v>450000</v>
      </c>
      <c r="I383" s="9"/>
    </row>
    <row r="384" spans="1:9" ht="12.75">
      <c r="A384" s="25" t="s">
        <v>569</v>
      </c>
      <c r="B384" s="9" t="s">
        <v>570</v>
      </c>
      <c r="C384" s="26">
        <v>225000</v>
      </c>
      <c r="D384" s="26"/>
      <c r="E384" s="26"/>
      <c r="F384" s="26"/>
      <c r="G384" s="26"/>
      <c r="H384" s="47">
        <v>225000</v>
      </c>
      <c r="I384" s="9"/>
    </row>
    <row r="385" spans="1:9" ht="12.75">
      <c r="A385" s="23" t="s">
        <v>571</v>
      </c>
      <c r="B385" s="12" t="s">
        <v>572</v>
      </c>
      <c r="C385" s="24"/>
      <c r="D385" s="24"/>
      <c r="E385" s="24"/>
      <c r="F385" s="24"/>
      <c r="G385" s="24"/>
      <c r="H385" s="34"/>
      <c r="I385" s="9" t="s">
        <v>640</v>
      </c>
    </row>
    <row r="386" spans="1:9" ht="12.75">
      <c r="A386" s="16"/>
      <c r="B386" s="17" t="s">
        <v>573</v>
      </c>
      <c r="C386" s="27">
        <v>0</v>
      </c>
      <c r="D386" s="27"/>
      <c r="E386" s="27"/>
      <c r="F386" s="27"/>
      <c r="G386" s="27"/>
      <c r="H386" s="44"/>
      <c r="I386" s="9"/>
    </row>
    <row r="387" spans="1:9" ht="12.75">
      <c r="A387" s="23" t="s">
        <v>574</v>
      </c>
      <c r="B387" s="12" t="s">
        <v>575</v>
      </c>
      <c r="C387" s="24"/>
      <c r="D387" s="24"/>
      <c r="E387" s="24"/>
      <c r="F387" s="24"/>
      <c r="G387" s="24"/>
      <c r="H387" s="34"/>
      <c r="I387" s="9"/>
    </row>
    <row r="388" spans="1:9" ht="12.75">
      <c r="A388" s="16"/>
      <c r="B388" s="17" t="s">
        <v>576</v>
      </c>
      <c r="C388" s="27">
        <v>525000</v>
      </c>
      <c r="D388" s="27"/>
      <c r="E388" s="27"/>
      <c r="F388" s="27"/>
      <c r="G388" s="27">
        <v>30000</v>
      </c>
      <c r="H388" s="44">
        <v>495000</v>
      </c>
      <c r="I388" s="9"/>
    </row>
    <row r="389" spans="1:9" ht="12.75">
      <c r="A389" s="23" t="s">
        <v>577</v>
      </c>
      <c r="B389" s="12" t="s">
        <v>578</v>
      </c>
      <c r="C389" s="24"/>
      <c r="D389" s="24"/>
      <c r="E389" s="24"/>
      <c r="F389" s="24"/>
      <c r="G389" s="24"/>
      <c r="H389" s="34"/>
      <c r="I389" s="9"/>
    </row>
    <row r="390" spans="1:9" ht="12.75">
      <c r="A390" s="16"/>
      <c r="B390" s="17" t="s">
        <v>579</v>
      </c>
      <c r="C390" s="27">
        <v>320000</v>
      </c>
      <c r="D390" s="27"/>
      <c r="E390" s="27"/>
      <c r="F390" s="27"/>
      <c r="G390" s="27"/>
      <c r="H390" s="44">
        <v>320000</v>
      </c>
      <c r="I390" s="9"/>
    </row>
    <row r="391" spans="1:9" ht="12.75">
      <c r="A391" s="23" t="s">
        <v>580</v>
      </c>
      <c r="B391" s="12" t="s">
        <v>581</v>
      </c>
      <c r="C391" s="24">
        <v>109923</v>
      </c>
      <c r="D391" s="24">
        <v>17923</v>
      </c>
      <c r="E391" s="24"/>
      <c r="F391" s="24"/>
      <c r="G391" s="24"/>
      <c r="H391" s="34"/>
      <c r="I391" s="9"/>
    </row>
    <row r="392" spans="1:9" ht="12.75">
      <c r="A392" s="16"/>
      <c r="B392" s="17"/>
      <c r="C392" s="27"/>
      <c r="D392" s="27"/>
      <c r="E392" s="27" t="s">
        <v>582</v>
      </c>
      <c r="F392" s="27"/>
      <c r="G392" s="27"/>
      <c r="H392" s="44"/>
      <c r="I392" s="9"/>
    </row>
    <row r="393" spans="1:9" ht="12.75">
      <c r="A393" s="23" t="s">
        <v>583</v>
      </c>
      <c r="B393" s="12" t="s">
        <v>584</v>
      </c>
      <c r="C393" s="24"/>
      <c r="D393" s="24"/>
      <c r="E393" s="24"/>
      <c r="F393" s="24"/>
      <c r="G393" s="24"/>
      <c r="H393" s="34"/>
      <c r="I393" s="9"/>
    </row>
    <row r="394" spans="1:9" ht="12.75">
      <c r="A394" s="16"/>
      <c r="B394" s="17" t="s">
        <v>585</v>
      </c>
      <c r="C394" s="27">
        <v>963000</v>
      </c>
      <c r="D394" s="27"/>
      <c r="E394" s="27"/>
      <c r="F394" s="27"/>
      <c r="G394" s="27"/>
      <c r="H394" s="44">
        <v>963000</v>
      </c>
      <c r="I394" s="9"/>
    </row>
    <row r="395" spans="1:9" ht="12.75">
      <c r="A395" s="19" t="s">
        <v>586</v>
      </c>
      <c r="B395" s="5" t="s">
        <v>587</v>
      </c>
      <c r="C395" s="20">
        <v>105000</v>
      </c>
      <c r="D395" s="20"/>
      <c r="E395" s="20"/>
      <c r="F395" s="20"/>
      <c r="G395" s="20"/>
      <c r="H395" s="28">
        <v>105000</v>
      </c>
      <c r="I395" s="9"/>
    </row>
    <row r="396" spans="1:9" ht="12.75">
      <c r="A396" s="19" t="s">
        <v>588</v>
      </c>
      <c r="B396" s="5" t="s">
        <v>589</v>
      </c>
      <c r="C396" s="20">
        <v>263000</v>
      </c>
      <c r="D396" s="20"/>
      <c r="E396" s="20"/>
      <c r="F396" s="20"/>
      <c r="G396" s="20">
        <v>23000</v>
      </c>
      <c r="H396" s="28">
        <v>240000</v>
      </c>
      <c r="I396" s="9"/>
    </row>
    <row r="397" spans="1:9" ht="12.75">
      <c r="A397" s="23" t="s">
        <v>590</v>
      </c>
      <c r="B397" s="12" t="s">
        <v>591</v>
      </c>
      <c r="C397" s="24"/>
      <c r="D397" s="24"/>
      <c r="E397" s="24"/>
      <c r="F397" s="24"/>
      <c r="G397" s="24"/>
      <c r="H397" s="34"/>
      <c r="I397" s="9"/>
    </row>
    <row r="398" spans="1:9" ht="12.75">
      <c r="A398" s="16"/>
      <c r="B398" s="17" t="s">
        <v>592</v>
      </c>
      <c r="C398" s="27">
        <v>650000</v>
      </c>
      <c r="D398" s="27"/>
      <c r="E398" s="27"/>
      <c r="F398" s="27"/>
      <c r="G398" s="27"/>
      <c r="H398" s="44">
        <v>650000</v>
      </c>
      <c r="I398" s="9"/>
    </row>
    <row r="399" spans="1:9" ht="12.75">
      <c r="A399" s="23" t="s">
        <v>593</v>
      </c>
      <c r="B399" s="12" t="s">
        <v>594</v>
      </c>
      <c r="C399" s="24"/>
      <c r="D399" s="24"/>
      <c r="E399" s="24"/>
      <c r="F399" s="24"/>
      <c r="G399" s="24"/>
      <c r="H399" s="34"/>
      <c r="I399" s="9"/>
    </row>
    <row r="400" spans="1:9" ht="12.75">
      <c r="A400" s="16"/>
      <c r="B400" s="17" t="s">
        <v>595</v>
      </c>
      <c r="C400" s="27">
        <v>675000</v>
      </c>
      <c r="D400" s="27"/>
      <c r="E400" s="27"/>
      <c r="F400" s="27"/>
      <c r="G400" s="27"/>
      <c r="H400" s="44">
        <v>675000</v>
      </c>
      <c r="I400" s="9"/>
    </row>
    <row r="401" spans="1:9" ht="12.75">
      <c r="A401" s="23" t="s">
        <v>596</v>
      </c>
      <c r="B401" s="12" t="s">
        <v>597</v>
      </c>
      <c r="C401" s="24">
        <v>460800</v>
      </c>
      <c r="D401" s="24">
        <v>210800</v>
      </c>
      <c r="E401" s="24"/>
      <c r="F401" s="24">
        <v>34000</v>
      </c>
      <c r="G401" s="24">
        <v>50000</v>
      </c>
      <c r="H401" s="34">
        <v>138175</v>
      </c>
      <c r="I401" s="9"/>
    </row>
    <row r="402" spans="1:9" ht="12.75">
      <c r="A402" s="41"/>
      <c r="B402" s="41"/>
      <c r="C402" s="41"/>
      <c r="D402" s="41" t="s">
        <v>696</v>
      </c>
      <c r="E402" s="41" t="s">
        <v>598</v>
      </c>
      <c r="F402" s="41"/>
      <c r="G402" s="41"/>
      <c r="H402" s="84"/>
      <c r="I402" s="9"/>
    </row>
    <row r="403" spans="1:9" ht="12.75">
      <c r="A403" s="23" t="s">
        <v>599</v>
      </c>
      <c r="B403" s="12" t="s">
        <v>600</v>
      </c>
      <c r="C403" s="24">
        <v>729164</v>
      </c>
      <c r="D403" s="24">
        <v>24025</v>
      </c>
      <c r="E403" s="24"/>
      <c r="F403" s="24">
        <v>250087</v>
      </c>
      <c r="G403" s="24"/>
      <c r="H403" s="34"/>
      <c r="I403" s="9"/>
    </row>
    <row r="404" spans="1:9" ht="12.75">
      <c r="A404" s="17"/>
      <c r="B404" s="17"/>
      <c r="C404" s="27"/>
      <c r="D404" s="27" t="s">
        <v>601</v>
      </c>
      <c r="E404" s="27" t="s">
        <v>602</v>
      </c>
      <c r="F404" s="27"/>
      <c r="G404" s="27"/>
      <c r="H404" s="44"/>
      <c r="I404" s="17"/>
    </row>
    <row r="406" spans="1:9" ht="12.75">
      <c r="A406" s="19" t="s">
        <v>604</v>
      </c>
      <c r="B406" s="5" t="s">
        <v>605</v>
      </c>
      <c r="C406" s="20">
        <v>220000</v>
      </c>
      <c r="D406" s="20"/>
      <c r="E406" s="20"/>
      <c r="F406" s="20"/>
      <c r="G406" s="20"/>
      <c r="H406" s="28">
        <v>220000</v>
      </c>
      <c r="I406" s="12"/>
    </row>
    <row r="407" spans="1:9" ht="12.75">
      <c r="A407" s="23" t="s">
        <v>606</v>
      </c>
      <c r="B407" s="12" t="s">
        <v>607</v>
      </c>
      <c r="C407" s="24">
        <v>244991</v>
      </c>
      <c r="D407" s="24"/>
      <c r="E407" s="24"/>
      <c r="F407" s="24"/>
      <c r="G407" s="24"/>
      <c r="H407" s="34"/>
      <c r="I407" s="9"/>
    </row>
    <row r="408" spans="1:9" ht="12.75">
      <c r="A408" s="25"/>
      <c r="B408" s="9" t="s">
        <v>608</v>
      </c>
      <c r="C408" s="26"/>
      <c r="D408" s="26" t="s">
        <v>697</v>
      </c>
      <c r="E408" s="26" t="s">
        <v>547</v>
      </c>
      <c r="F408" s="26"/>
      <c r="G408" s="26"/>
      <c r="H408" s="47"/>
      <c r="I408" s="9"/>
    </row>
    <row r="409" spans="1:9" ht="12.75">
      <c r="A409" s="23" t="s">
        <v>609</v>
      </c>
      <c r="B409" s="12" t="s">
        <v>610</v>
      </c>
      <c r="C409" s="24">
        <v>505383</v>
      </c>
      <c r="D409" s="24">
        <v>5928</v>
      </c>
      <c r="E409" s="24"/>
      <c r="F409" s="24">
        <v>50000</v>
      </c>
      <c r="G409" s="24">
        <v>50000</v>
      </c>
      <c r="H409" s="34">
        <v>210970</v>
      </c>
      <c r="I409" s="9"/>
    </row>
    <row r="410" spans="1:9" ht="12.75">
      <c r="A410" s="17"/>
      <c r="B410" s="17"/>
      <c r="C410" s="27"/>
      <c r="D410" s="27" t="s">
        <v>698</v>
      </c>
      <c r="E410" s="27" t="s">
        <v>611</v>
      </c>
      <c r="F410" s="27"/>
      <c r="G410" s="27"/>
      <c r="H410" s="44"/>
      <c r="I410" s="9"/>
    </row>
    <row r="411" spans="1:9" ht="12.75">
      <c r="A411" s="23" t="s">
        <v>612</v>
      </c>
      <c r="B411" s="12" t="s">
        <v>613</v>
      </c>
      <c r="C411" s="24"/>
      <c r="D411" s="24"/>
      <c r="E411" s="24"/>
      <c r="F411" s="24"/>
      <c r="G411" s="24"/>
      <c r="H411" s="34"/>
      <c r="I411" s="9"/>
    </row>
    <row r="412" spans="1:9" ht="12.75">
      <c r="A412" s="16"/>
      <c r="B412" s="17" t="s">
        <v>614</v>
      </c>
      <c r="C412" s="27">
        <v>300000</v>
      </c>
      <c r="D412" s="27"/>
      <c r="E412" s="27"/>
      <c r="F412" s="27"/>
      <c r="G412" s="27"/>
      <c r="H412" s="44">
        <v>300000</v>
      </c>
      <c r="I412" s="9"/>
    </row>
    <row r="413" spans="1:9" ht="12.75">
      <c r="A413" s="23" t="s">
        <v>615</v>
      </c>
      <c r="B413" s="12" t="s">
        <v>616</v>
      </c>
      <c r="C413" s="24"/>
      <c r="D413" s="24"/>
      <c r="E413" s="24"/>
      <c r="F413" s="24"/>
      <c r="G413" s="24"/>
      <c r="H413" s="34"/>
      <c r="I413" s="9"/>
    </row>
    <row r="414" spans="1:9" ht="12.75">
      <c r="A414" s="16"/>
      <c r="B414" s="17" t="s">
        <v>617</v>
      </c>
      <c r="C414" s="27">
        <v>6000000</v>
      </c>
      <c r="D414" s="27"/>
      <c r="E414" s="27"/>
      <c r="F414" s="27"/>
      <c r="G414" s="27"/>
      <c r="H414" s="44">
        <v>6000000</v>
      </c>
      <c r="I414" s="9"/>
    </row>
    <row r="415" spans="1:9" ht="12.75">
      <c r="A415" s="23" t="s">
        <v>618</v>
      </c>
      <c r="B415" s="12" t="s">
        <v>619</v>
      </c>
      <c r="C415" s="24"/>
      <c r="D415" s="24"/>
      <c r="E415" s="24"/>
      <c r="F415" s="24"/>
      <c r="G415" s="24"/>
      <c r="H415" s="34"/>
      <c r="I415" s="9"/>
    </row>
    <row r="416" spans="1:9" ht="12.75">
      <c r="A416" s="16"/>
      <c r="B416" s="17" t="s">
        <v>620</v>
      </c>
      <c r="C416" s="27">
        <v>760000</v>
      </c>
      <c r="D416" s="27"/>
      <c r="E416" s="27"/>
      <c r="F416" s="27">
        <v>30000</v>
      </c>
      <c r="G416" s="27">
        <v>730000</v>
      </c>
      <c r="H416" s="44"/>
      <c r="I416" s="9"/>
    </row>
    <row r="417" spans="1:9" ht="12.75">
      <c r="A417" s="23" t="s">
        <v>621</v>
      </c>
      <c r="B417" s="12" t="s">
        <v>622</v>
      </c>
      <c r="C417" s="24"/>
      <c r="D417" s="24"/>
      <c r="E417" s="24"/>
      <c r="F417" s="24"/>
      <c r="G417" s="24"/>
      <c r="H417" s="34"/>
      <c r="I417" s="9"/>
    </row>
    <row r="418" spans="1:9" ht="12.75">
      <c r="A418" s="16"/>
      <c r="B418" s="17" t="s">
        <v>623</v>
      </c>
      <c r="C418" s="27">
        <v>185000</v>
      </c>
      <c r="D418" s="27"/>
      <c r="E418" s="27"/>
      <c r="F418" s="27"/>
      <c r="G418" s="27"/>
      <c r="H418" s="44">
        <v>185000</v>
      </c>
      <c r="I418" s="9"/>
    </row>
    <row r="419" spans="1:9" ht="12.75">
      <c r="A419" s="23" t="s">
        <v>624</v>
      </c>
      <c r="B419" s="12" t="s">
        <v>625</v>
      </c>
      <c r="C419" s="24"/>
      <c r="D419" s="24"/>
      <c r="E419" s="24"/>
      <c r="F419" s="24"/>
      <c r="G419" s="24"/>
      <c r="H419" s="34"/>
      <c r="I419" s="9" t="s">
        <v>603</v>
      </c>
    </row>
    <row r="420" spans="1:9" ht="12.75">
      <c r="A420" s="16"/>
      <c r="B420" s="17" t="s">
        <v>626</v>
      </c>
      <c r="C420" s="27">
        <v>225000</v>
      </c>
      <c r="D420" s="27"/>
      <c r="E420" s="27"/>
      <c r="F420" s="27"/>
      <c r="G420" s="27"/>
      <c r="H420" s="44">
        <v>225000</v>
      </c>
      <c r="I420" s="9"/>
    </row>
    <row r="421" spans="1:9" ht="12.75">
      <c r="A421" s="23" t="s">
        <v>627</v>
      </c>
      <c r="B421" s="12" t="s">
        <v>628</v>
      </c>
      <c r="C421" s="24"/>
      <c r="D421" s="24"/>
      <c r="E421" s="24" t="s">
        <v>629</v>
      </c>
      <c r="F421" s="24"/>
      <c r="G421" s="24"/>
      <c r="H421" s="34"/>
      <c r="I421" s="9"/>
    </row>
    <row r="422" spans="1:9" ht="12.75">
      <c r="A422" s="16"/>
      <c r="B422" s="17" t="s">
        <v>630</v>
      </c>
      <c r="C422" s="27">
        <v>495000</v>
      </c>
      <c r="D422" s="27"/>
      <c r="E422" s="27"/>
      <c r="F422" s="27">
        <v>465000</v>
      </c>
      <c r="G422" s="27"/>
      <c r="H422" s="44"/>
      <c r="I422" s="9"/>
    </row>
    <row r="423" spans="1:9" ht="12.75">
      <c r="A423" s="23" t="s">
        <v>631</v>
      </c>
      <c r="B423" s="12" t="s">
        <v>632</v>
      </c>
      <c r="C423" s="24"/>
      <c r="D423" s="24"/>
      <c r="E423" s="24"/>
      <c r="F423" s="24"/>
      <c r="G423" s="24"/>
      <c r="H423" s="34"/>
      <c r="I423" s="9"/>
    </row>
    <row r="424" spans="1:9" ht="12.75">
      <c r="A424" s="16"/>
      <c r="B424" s="17" t="s">
        <v>633</v>
      </c>
      <c r="C424" s="27">
        <v>585000</v>
      </c>
      <c r="D424" s="27"/>
      <c r="E424" s="27"/>
      <c r="F424" s="27"/>
      <c r="G424" s="27"/>
      <c r="H424" s="44">
        <v>585000</v>
      </c>
      <c r="I424" s="9"/>
    </row>
    <row r="425" spans="1:9" ht="12.75">
      <c r="A425" s="23" t="s">
        <v>634</v>
      </c>
      <c r="B425" s="12" t="s">
        <v>635</v>
      </c>
      <c r="C425" s="24"/>
      <c r="D425" s="24"/>
      <c r="E425" s="24" t="s">
        <v>636</v>
      </c>
      <c r="F425" s="24"/>
      <c r="G425" s="24"/>
      <c r="H425" s="34"/>
      <c r="I425" s="9"/>
    </row>
    <row r="426" spans="1:9" ht="12.75">
      <c r="A426" s="16"/>
      <c r="B426" s="17" t="s">
        <v>637</v>
      </c>
      <c r="C426" s="27">
        <v>114995</v>
      </c>
      <c r="D426" s="27">
        <v>19995</v>
      </c>
      <c r="E426" s="27"/>
      <c r="F426" s="27"/>
      <c r="G426" s="27"/>
      <c r="H426" s="44"/>
      <c r="I426" s="9"/>
    </row>
    <row r="427" spans="1:9" ht="12.75">
      <c r="A427" s="55" t="s">
        <v>638</v>
      </c>
      <c r="B427" s="56" t="s">
        <v>639</v>
      </c>
      <c r="C427" s="57"/>
      <c r="D427" s="57"/>
      <c r="E427" s="57" t="s">
        <v>476</v>
      </c>
      <c r="F427" s="57"/>
      <c r="G427" s="57"/>
      <c r="H427" s="73"/>
      <c r="I427" s="40"/>
    </row>
    <row r="428" spans="1:9" ht="12.75">
      <c r="A428" s="62"/>
      <c r="B428" s="41" t="s">
        <v>641</v>
      </c>
      <c r="C428" s="63">
        <v>437500</v>
      </c>
      <c r="D428" s="63"/>
      <c r="E428" s="63"/>
      <c r="F428" s="63">
        <v>412500</v>
      </c>
      <c r="G428" s="63"/>
      <c r="H428" s="75"/>
      <c r="I428" s="40"/>
    </row>
    <row r="429" spans="1:9" ht="12.75">
      <c r="A429" s="55" t="s">
        <v>642</v>
      </c>
      <c r="B429" s="56" t="s">
        <v>643</v>
      </c>
      <c r="C429" s="57">
        <v>62000</v>
      </c>
      <c r="D429" s="57"/>
      <c r="E429" s="57"/>
      <c r="F429" s="57"/>
      <c r="G429" s="57"/>
      <c r="H429" s="73"/>
      <c r="I429" s="40" t="s">
        <v>644</v>
      </c>
    </row>
    <row r="430" spans="1:9" ht="12.75">
      <c r="A430" s="59"/>
      <c r="B430" s="40"/>
      <c r="C430" s="60"/>
      <c r="D430" s="60"/>
      <c r="E430" s="60" t="s">
        <v>645</v>
      </c>
      <c r="F430" s="60"/>
      <c r="G430" s="60"/>
      <c r="H430" s="74"/>
      <c r="I430" s="40"/>
    </row>
    <row r="431" spans="1:9" ht="12.75">
      <c r="A431" s="55" t="s">
        <v>646</v>
      </c>
      <c r="B431" s="56" t="s">
        <v>647</v>
      </c>
      <c r="C431" s="57"/>
      <c r="D431" s="57"/>
      <c r="E431" s="57"/>
      <c r="F431" s="57"/>
      <c r="G431" s="57"/>
      <c r="H431" s="73"/>
      <c r="I431" s="40"/>
    </row>
    <row r="432" spans="1:9" ht="12.75">
      <c r="A432" s="62"/>
      <c r="B432" s="41" t="s">
        <v>648</v>
      </c>
      <c r="C432" s="63">
        <v>335000</v>
      </c>
      <c r="D432" s="63"/>
      <c r="E432" s="63"/>
      <c r="F432" s="63">
        <v>335000</v>
      </c>
      <c r="G432" s="63"/>
      <c r="H432" s="75"/>
      <c r="I432" s="41"/>
    </row>
    <row r="434" spans="1:9" ht="12.75">
      <c r="A434" s="29" t="s">
        <v>649</v>
      </c>
      <c r="B434" s="22" t="s">
        <v>650</v>
      </c>
      <c r="C434" s="45"/>
      <c r="D434" s="13">
        <f>+D436+D438+D440+D442</f>
        <v>87960</v>
      </c>
      <c r="E434" s="13">
        <f>+E436+E438+E440+E442</f>
        <v>20000</v>
      </c>
      <c r="F434" s="13">
        <f>+F436+F438+F440+F442</f>
        <v>410000</v>
      </c>
      <c r="G434" s="13">
        <f>+G436+G438+G440+G442</f>
        <v>0</v>
      </c>
      <c r="H434" s="13">
        <f>+H436+H438+H440+H442</f>
        <v>0</v>
      </c>
      <c r="I434" s="12"/>
    </row>
    <row r="435" spans="1:9" ht="12.75">
      <c r="A435" s="23" t="s">
        <v>651</v>
      </c>
      <c r="B435" s="12" t="s">
        <v>652</v>
      </c>
      <c r="C435" s="24"/>
      <c r="D435" s="24"/>
      <c r="E435" s="24"/>
      <c r="F435" s="24"/>
      <c r="G435" s="24"/>
      <c r="H435" s="34"/>
      <c r="I435" s="9"/>
    </row>
    <row r="436" spans="1:9" ht="12.75">
      <c r="A436" s="16"/>
      <c r="B436" s="17" t="s">
        <v>653</v>
      </c>
      <c r="C436" s="27">
        <v>16024</v>
      </c>
      <c r="D436" s="27">
        <v>16024</v>
      </c>
      <c r="E436" s="27"/>
      <c r="F436" s="27"/>
      <c r="G436" s="27"/>
      <c r="H436" s="44"/>
      <c r="I436" s="9"/>
    </row>
    <row r="437" spans="1:9" ht="12.75">
      <c r="A437" s="25" t="s">
        <v>654</v>
      </c>
      <c r="B437" s="9" t="s">
        <v>655</v>
      </c>
      <c r="C437" s="26"/>
      <c r="D437" s="26"/>
      <c r="E437" s="26"/>
      <c r="F437" s="26"/>
      <c r="G437" s="26"/>
      <c r="H437" s="47"/>
      <c r="I437" s="9"/>
    </row>
    <row r="438" spans="1:9" ht="12.75">
      <c r="A438" s="16"/>
      <c r="B438" s="17" t="s">
        <v>656</v>
      </c>
      <c r="C438" s="27">
        <v>71936</v>
      </c>
      <c r="D438" s="27">
        <v>71936</v>
      </c>
      <c r="E438" s="27"/>
      <c r="F438" s="27"/>
      <c r="G438" s="27"/>
      <c r="H438" s="44"/>
      <c r="I438" s="9"/>
    </row>
    <row r="439" spans="1:9" ht="12.75">
      <c r="A439" s="23" t="s">
        <v>657</v>
      </c>
      <c r="B439" s="12" t="s">
        <v>658</v>
      </c>
      <c r="C439" s="24"/>
      <c r="D439" s="24"/>
      <c r="E439" s="24"/>
      <c r="F439" s="24"/>
      <c r="G439" s="24"/>
      <c r="H439" s="34"/>
      <c r="I439" s="9" t="s">
        <v>691</v>
      </c>
    </row>
    <row r="440" spans="1:9" ht="12.75">
      <c r="A440" s="16"/>
      <c r="B440" s="17" t="s">
        <v>659</v>
      </c>
      <c r="C440" s="27">
        <v>0</v>
      </c>
      <c r="D440" s="27"/>
      <c r="E440" s="27"/>
      <c r="F440" s="27"/>
      <c r="G440" s="27"/>
      <c r="H440" s="44"/>
      <c r="I440" s="9"/>
    </row>
    <row r="441" spans="1:9" ht="12.75">
      <c r="A441" s="55" t="s">
        <v>660</v>
      </c>
      <c r="B441" s="56" t="s">
        <v>661</v>
      </c>
      <c r="C441" s="57"/>
      <c r="D441" s="57"/>
      <c r="E441" s="57"/>
      <c r="F441" s="57"/>
      <c r="G441" s="57"/>
      <c r="H441" s="58"/>
      <c r="I441" s="40"/>
    </row>
    <row r="442" spans="1:9" ht="12.75">
      <c r="A442" s="59"/>
      <c r="B442" s="40" t="s">
        <v>662</v>
      </c>
      <c r="C442" s="60">
        <v>430000</v>
      </c>
      <c r="D442" s="60"/>
      <c r="E442" s="60">
        <v>20000</v>
      </c>
      <c r="F442" s="60">
        <v>410000</v>
      </c>
      <c r="G442" s="60"/>
      <c r="H442" s="61"/>
      <c r="I442" s="40"/>
    </row>
    <row r="443" spans="1:9" ht="12.75">
      <c r="A443" s="62"/>
      <c r="B443" s="41" t="s">
        <v>663</v>
      </c>
      <c r="C443" s="63"/>
      <c r="D443" s="63"/>
      <c r="E443" s="63"/>
      <c r="F443" s="63"/>
      <c r="G443" s="63"/>
      <c r="H443" s="64"/>
      <c r="I443" s="41"/>
    </row>
    <row r="448" spans="1:5" ht="12.75">
      <c r="A448" s="10" t="s">
        <v>5</v>
      </c>
      <c r="B448" s="10" t="s">
        <v>664</v>
      </c>
      <c r="C448" s="10">
        <v>2003</v>
      </c>
      <c r="D448" s="10">
        <v>2004</v>
      </c>
      <c r="E448" s="10">
        <v>2005</v>
      </c>
    </row>
    <row r="449" spans="1:5" ht="12.75">
      <c r="A449" s="68"/>
      <c r="B449" s="68"/>
      <c r="C449" s="68"/>
      <c r="D449" s="68"/>
      <c r="E449" s="68"/>
    </row>
    <row r="450" spans="1:5" ht="12.75">
      <c r="A450" s="7">
        <v>1</v>
      </c>
      <c r="B450" s="8" t="s">
        <v>665</v>
      </c>
      <c r="C450" s="30">
        <f>+E9+E18+E41+E45</f>
        <v>618000</v>
      </c>
      <c r="D450" s="30">
        <f>+F9+F18+F41+F45</f>
        <v>6210006</v>
      </c>
      <c r="E450" s="30">
        <f>+G9+G18+G41+G45</f>
        <v>3796729</v>
      </c>
    </row>
    <row r="451" spans="1:5" ht="12.75">
      <c r="A451" s="19" t="s">
        <v>11</v>
      </c>
      <c r="B451" s="5" t="s">
        <v>666</v>
      </c>
      <c r="C451" s="20"/>
      <c r="D451" s="20"/>
      <c r="E451" s="20"/>
    </row>
    <row r="452" spans="1:5" ht="12.75">
      <c r="A452" s="19" t="s">
        <v>24</v>
      </c>
      <c r="B452" s="5" t="s">
        <v>25</v>
      </c>
      <c r="C452" s="20"/>
      <c r="D452" s="20"/>
      <c r="E452" s="20"/>
    </row>
    <row r="453" spans="1:5" ht="12.75">
      <c r="A453" s="19" t="s">
        <v>63</v>
      </c>
      <c r="B453" s="5" t="s">
        <v>64</v>
      </c>
      <c r="C453" s="20"/>
      <c r="D453" s="20"/>
      <c r="E453" s="20"/>
    </row>
    <row r="454" spans="1:5" ht="12.75">
      <c r="A454" s="19" t="s">
        <v>69</v>
      </c>
      <c r="B454" s="5" t="s">
        <v>667</v>
      </c>
      <c r="C454" s="20"/>
      <c r="D454" s="20"/>
      <c r="E454" s="20"/>
    </row>
    <row r="455" spans="1:5" ht="12.75">
      <c r="A455" s="25"/>
      <c r="B455" s="9"/>
      <c r="C455" s="26"/>
      <c r="D455" s="26"/>
      <c r="E455" s="26"/>
    </row>
    <row r="456" spans="1:5" ht="12.75">
      <c r="A456" s="7">
        <v>2</v>
      </c>
      <c r="B456" s="8" t="s">
        <v>668</v>
      </c>
      <c r="C456" s="30">
        <f>+E57+E70+E111+E116+E152+E171+E176+E189+E207+E227</f>
        <v>336000</v>
      </c>
      <c r="D456" s="30">
        <f>+F57+F70+F111+F116+F152+F171+F176+F189+F207+F227</f>
        <v>5377000</v>
      </c>
      <c r="E456" s="30">
        <f>+G57+G70+G111+G116+G152+G171+G176+G189+G207+G227</f>
        <v>4141000</v>
      </c>
    </row>
    <row r="457" spans="1:5" ht="12.75">
      <c r="A457" s="19" t="s">
        <v>82</v>
      </c>
      <c r="B457" s="5" t="s">
        <v>83</v>
      </c>
      <c r="C457" s="20"/>
      <c r="D457" s="20"/>
      <c r="E457" s="20"/>
    </row>
    <row r="458" spans="1:5" ht="12.75">
      <c r="A458" s="19" t="s">
        <v>103</v>
      </c>
      <c r="B458" s="5" t="s">
        <v>669</v>
      </c>
      <c r="C458" s="20"/>
      <c r="D458" s="20"/>
      <c r="E458" s="20"/>
    </row>
    <row r="459" spans="1:5" ht="12.75">
      <c r="A459" s="19" t="s">
        <v>162</v>
      </c>
      <c r="B459" s="5" t="s">
        <v>163</v>
      </c>
      <c r="C459" s="20"/>
      <c r="D459" s="20"/>
      <c r="E459" s="20"/>
    </row>
    <row r="460" spans="1:5" ht="12.75">
      <c r="A460" s="19" t="s">
        <v>166</v>
      </c>
      <c r="B460" s="5" t="s">
        <v>670</v>
      </c>
      <c r="C460" s="20"/>
      <c r="D460" s="20"/>
      <c r="E460" s="20"/>
    </row>
    <row r="461" spans="1:5" ht="12.75">
      <c r="A461" s="19" t="s">
        <v>218</v>
      </c>
      <c r="B461" s="5" t="s">
        <v>219</v>
      </c>
      <c r="C461" s="20"/>
      <c r="D461" s="20"/>
      <c r="E461" s="20"/>
    </row>
    <row r="462" spans="1:5" ht="12.75">
      <c r="A462" s="19" t="s">
        <v>245</v>
      </c>
      <c r="B462" s="5" t="s">
        <v>246</v>
      </c>
      <c r="C462" s="20"/>
      <c r="D462" s="20"/>
      <c r="E462" s="20"/>
    </row>
    <row r="463" spans="1:5" ht="12.75">
      <c r="A463" s="19" t="s">
        <v>252</v>
      </c>
      <c r="B463" s="5" t="s">
        <v>671</v>
      </c>
      <c r="C463" s="20"/>
      <c r="D463" s="20"/>
      <c r="E463" s="20"/>
    </row>
    <row r="464" spans="1:5" ht="12.75">
      <c r="A464" s="19" t="s">
        <v>273</v>
      </c>
      <c r="B464" s="5" t="s">
        <v>672</v>
      </c>
      <c r="C464" s="20"/>
      <c r="D464" s="20"/>
      <c r="E464" s="20"/>
    </row>
    <row r="465" spans="1:5" ht="12.75">
      <c r="A465" s="19" t="s">
        <v>304</v>
      </c>
      <c r="B465" s="5" t="s">
        <v>673</v>
      </c>
      <c r="C465" s="20"/>
      <c r="D465" s="20"/>
      <c r="E465" s="20"/>
    </row>
    <row r="466" spans="1:5" ht="12.75">
      <c r="A466" s="19" t="s">
        <v>340</v>
      </c>
      <c r="B466" s="5" t="s">
        <v>341</v>
      </c>
      <c r="C466" s="20"/>
      <c r="D466" s="20"/>
      <c r="E466" s="20"/>
    </row>
    <row r="467" spans="1:5" ht="12.75">
      <c r="A467" s="25"/>
      <c r="B467" s="9"/>
      <c r="C467" s="26"/>
      <c r="D467" s="26"/>
      <c r="E467" s="26"/>
    </row>
    <row r="468" spans="1:5" ht="12.75">
      <c r="A468" s="7">
        <v>3</v>
      </c>
      <c r="B468" s="8" t="s">
        <v>674</v>
      </c>
      <c r="C468" s="30">
        <f>+E247+E294+E434</f>
        <v>5032800</v>
      </c>
      <c r="D468" s="30">
        <f>+F247+F294+F434</f>
        <v>6102491</v>
      </c>
      <c r="E468" s="30">
        <f>+G247+G294+G434</f>
        <v>12837000</v>
      </c>
    </row>
    <row r="469" spans="1:5" ht="12.75">
      <c r="A469" s="19" t="s">
        <v>351</v>
      </c>
      <c r="B469" s="5" t="s">
        <v>675</v>
      </c>
      <c r="C469" s="20"/>
      <c r="D469" s="20"/>
      <c r="E469" s="20"/>
    </row>
    <row r="470" spans="1:5" ht="12.75">
      <c r="A470" s="19" t="s">
        <v>424</v>
      </c>
      <c r="B470" s="5" t="s">
        <v>425</v>
      </c>
      <c r="C470" s="20"/>
      <c r="D470" s="20"/>
      <c r="E470" s="20"/>
    </row>
    <row r="471" spans="1:5" ht="12.75">
      <c r="A471" s="19" t="s">
        <v>649</v>
      </c>
      <c r="B471" s="5" t="s">
        <v>650</v>
      </c>
      <c r="C471" s="20"/>
      <c r="D471" s="20"/>
      <c r="E471" s="20"/>
    </row>
    <row r="472" spans="1:5" ht="12.75">
      <c r="A472" s="86"/>
      <c r="B472" s="48"/>
      <c r="C472" s="14"/>
      <c r="D472" s="14"/>
      <c r="E472" s="14"/>
    </row>
    <row r="473" spans="2:5" ht="12.75">
      <c r="B473" s="50" t="s">
        <v>676</v>
      </c>
      <c r="C473" s="69">
        <f>SUM(C450:C472)</f>
        <v>5986800</v>
      </c>
      <c r="D473" s="69">
        <f>SUM(D450:D472)</f>
        <v>17689497</v>
      </c>
      <c r="E473" s="69">
        <f>+G8+G56+G246</f>
        <v>20774729</v>
      </c>
    </row>
    <row r="474" spans="2:5" ht="12.75">
      <c r="B474" s="8"/>
      <c r="C474" s="20"/>
      <c r="D474" s="4"/>
      <c r="E474" s="4"/>
    </row>
    <row r="475" spans="2:5" ht="12.75">
      <c r="B475" s="8" t="s">
        <v>677</v>
      </c>
      <c r="C475" s="20">
        <v>1492709</v>
      </c>
      <c r="D475" s="4"/>
      <c r="E475" s="4"/>
    </row>
    <row r="476" spans="2:5" ht="12.75">
      <c r="B476" s="67"/>
      <c r="C476" s="14">
        <f>SUM(C473:C475)</f>
        <v>7479509</v>
      </c>
      <c r="D476" s="4"/>
      <c r="E476" s="4"/>
    </row>
    <row r="477" spans="2:3" ht="12.75">
      <c r="B477" s="68" t="s">
        <v>678</v>
      </c>
      <c r="C477" s="87"/>
    </row>
  </sheetData>
  <mergeCells count="7">
    <mergeCell ref="F106:F107"/>
    <mergeCell ref="G106:G107"/>
    <mergeCell ref="H106:H107"/>
    <mergeCell ref="A106:A107"/>
    <mergeCell ref="B106:B107"/>
    <mergeCell ref="C106:C107"/>
    <mergeCell ref="D106:D107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FN</dc:creator>
  <cp:keywords/>
  <dc:description/>
  <cp:lastModifiedBy>SDO</cp:lastModifiedBy>
  <cp:lastPrinted>2003-06-05T10:21:38Z</cp:lastPrinted>
  <dcterms:created xsi:type="dcterms:W3CDTF">2000-10-27T07:22:16Z</dcterms:created>
  <dcterms:modified xsi:type="dcterms:W3CDTF">2000-11-11T12:35:40Z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