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935" windowHeight="8550" tabRatio="217" activeTab="0"/>
  </bookViews>
  <sheets>
    <sheet name="projekt2" sheetId="1" r:id="rId1"/>
  </sheets>
  <definedNames>
    <definedName name="_xlnm.Print_Area" localSheetId="0">'projekt2'!$A$1:$AQ$93</definedName>
  </definedNames>
  <calcPr fullCalcOnLoad="1"/>
</workbook>
</file>

<file path=xl/sharedStrings.xml><?xml version="1.0" encoding="utf-8"?>
<sst xmlns="http://schemas.openxmlformats.org/spreadsheetml/2006/main" count="333" uniqueCount="119">
  <si>
    <t>I</t>
  </si>
  <si>
    <t>RAZEM</t>
  </si>
  <si>
    <t>Nazwa zadania</t>
  </si>
  <si>
    <t>punktacja</t>
  </si>
  <si>
    <t>Kanalizacja i modernizacja wodociągów wraz z infrastrukturą towarzyszącą i zagospodarowaniem terenu w rejonie Starego Miasta - etap 1 i etap 2</t>
  </si>
  <si>
    <t>.</t>
  </si>
  <si>
    <t>udział własny</t>
  </si>
  <si>
    <t>koszt zadania</t>
  </si>
  <si>
    <t>środki  pozabudżetowe</t>
  </si>
  <si>
    <t>środki ZBK i ZIK</t>
  </si>
  <si>
    <t>Budowa nowych połączeń z Aglomeracją - obwodnica zachodnia - Czeladź - Katowice- do granic z Siemianowicami Śląskimi od DK 94 wraz z punktem przesiadkowym</t>
  </si>
  <si>
    <t>DK 94 - Kanalizacja sanitarna i deszczowa 
w ul. Staszica od ul. Siemianowickiej do granic miasta (zgodnie z planem inwestycyjnym na lata 2005 - 2007)</t>
  </si>
  <si>
    <t>Przebudowa infrastruktury i otoczenia terenów handlowych w centralnej części miasta: targowiska Auby oraz Grodziecka</t>
  </si>
  <si>
    <t>Projekt obejmuje przebudowę 865 m dróg wraz z dwoma skrzyżowaniami i infrastrukturą towarzyszącą, punktem przesiadkowym A-T w ul. Kombatantów oraz przystankami autobusowymi w ul. Szpitalnej i Kombatantów.</t>
  </si>
  <si>
    <t xml:space="preserve">Opis inwestycji dla celów złożenia wniosku o dofinansowanie ze źródeł pomocowych / Opis uszczzegóławiający zakres pozycji dla większych programów </t>
  </si>
  <si>
    <t>Modernizacja i rozbudowa kompleksu MOSiR przy ul. Sportowej - budowa kortów, modernizacja hali (wyposażenia) i trybuny stadionu, ogrodzenia, bieżni, skoczni, rzutni, kompleks pływalni krytej; realizacja zaplecza kompleksu.</t>
  </si>
  <si>
    <t>Kanalizacja w ul. Katowickiej, Staszica (od świateł do mostu) i Będzińskiej KS IX wraz 
z modernizacja wodociągów i infrastrukturą towarzyszącą.</t>
  </si>
  <si>
    <t>Piaski Wschodnie - kanalizacja wraz 
z przebudową wodociągów: ul. Słowackiego, Klonowa, Krasickiego, Zamiejska, Promyka, Kopernika, ks. Skorupki, Rzemieślnicza, Matejki, Prusa, os. Dziekana, 3 Szyb, Batorego, Małobądzka (ul. Nowopogońska, pompownia wód deszczowych, kolektor tłoczny), ul. Betonowa oraz Białe Domy (w tym pompownia ścieków)</t>
  </si>
  <si>
    <t>Rewitalizacja osiedla mieszkaniowego przy ulicy Kościuszki - 3 Kwietnia - modernizacja i wymiana infrastruktury w budynkach, likwidacja ogrzewania węglowego, zagospodarowanie terenu osiedla, odbudowa zniszczonych budynków, renowacja zabytkowych obiektów, ocieplenie stropów, stolarka itp.</t>
  </si>
  <si>
    <t>Piaski Zachodnie: przebudowa kanalizacji 
i wymiana wodciągów - etap 1: rejon zabytkowego osiedla  3 Kwietnia - Kościuszki -ul.Kosciuszki, 3 Kwietnia, Sikorskiego, Mickiewicza</t>
  </si>
  <si>
    <t>Rewitalizacja oraz uciepłownienie tzw. Nowego Miasta (wraz z osiedlem Nowotki) wraz z wymianą sieci wodno-kanalizacyjnej</t>
  </si>
  <si>
    <t>Lista zadań włączonych do realizacji w ramach Wieloletniego Planu Inwestycyjnego z podziałem na lata i źródła finansowania (dane w PLN brutto)</t>
  </si>
  <si>
    <t>Przebudowa układu komunikacyjnego łączącego Czeladź, Będzin i Wojkowice z DK 94 na odcinku ul. 1-go Maja, Szpitalna i Kombatantów w Czeladzi - układ obwodowy Starego Miasta</t>
  </si>
  <si>
    <t>Adaptacja budynków i zagospodarowanie terenów dawnej kopalni SATURN</t>
  </si>
  <si>
    <t>Remont i modernizacja budynków użyteczności publicznej oraz remonty komunalnych budynków użytkowych</t>
  </si>
  <si>
    <t>Dolna Węgroda - kanalizacja i moderni-zacja wodociągu (ulice Katowicka, Reymonta, Strzelecka, Moniuszki, Łączna, Ślepa, Lotnicza, Nowa, Chopina, Powst. Styczniowego, Niecała, Borowa, Wojciechow-skiego, Poniatowskiego - stara zabudowa, Al. Róż, Astrów, Czarnomskiego, Piastowska, Wapienna, Polna, Zacisze</t>
  </si>
  <si>
    <t>Projekt obejmuje przebudowę kanalizacji, sieci wodociągowej, teletechnicznej i oświetleniowej z niezbędnymi przekładkami oraz odtworzeniem nawierzchni i zagospodarowaniem terenu zgodnie z wytycznymi konserwatorskimi na obszarze 12 ulic: Bytomska, Rynek, Kościelna, Rynkowa, Będzińska, Grodziecka (część), Katowicka (do kładki), Ciasna, Kacza, Walna - etap 1 oraz Podwalna, Pieńkowskiego, Związku Orła Białego - etap 2. Podane kwoty obejmują realizację etapu 1 oraz 2, przy czym na etap 1 zarezerwowano środki w wysokości 21.110.000 PLN brutto w latach 2005-2007 (w tym udział gminy = udział własny + ZIK: 6.894.250 PLN, tj. 32%. Rok 2005: 600.000 PLN, rok 2006: 2.950.000 PLN, rok 2007: 3.344.250 PLN), a na etap 2 - 5.740.000 PLN brutto w latach 2007-2008.</t>
  </si>
  <si>
    <t>wydatki inwestycyjne brutto poniesione do dnia 31.12 roku poprzedzającego horyzont WPI</t>
  </si>
  <si>
    <t>koszt inwestycji w ramach WPI - łącznie        (2005-2011)</t>
  </si>
  <si>
    <t>Pozycja obejmuje remonty i modernizacje w budynkach użyteczności publicznej: Urzędzie Miasta (termorenowacja) oraz Pałacu Pod Filarami (dalsza renowacja wraz z zagospodarowaniem otoczenia) oraz prace związane z remontami w komunalnych zasobach lokali użytkowych, w tym m.in.w budynkach przy ul. Trznadla 1, 11 Listopada 1-3-5.  W roku 2005 planuje się wydatki na lokale użytkowe 11 Listopada 1-3-5 (80.000 PLN) oraz wymianę stolarki w budynku Urzędu Miasta (100.000 PLN). Plan roku 2007 obejmuje remont budynku przy ul. Trznadla 1 (50.000 PLN) oraz termorenowację UMC (550.000 PLN). Plan roku 2008 dotyczy lokali użytkowych, a plan roku 2009 - kontynuacji remontu Pałacu Pod Filarami wraz z otoczeniem.</t>
  </si>
  <si>
    <t>Połączenie istniejacych i planownych ujęć wody pitnej w system zapewniający bezpieczeństwo dostaw oraz budowa studni głębinowej SP 24; Monitoring i modernizacja urządzeń systemu wodociągowego (w tym pomp, lamp UV itp.). Opracowanie obliczeń hydraulicznych sieci.</t>
  </si>
  <si>
    <t>x</t>
  </si>
  <si>
    <t>koszty roczne poszczególnych przedsięwzięć</t>
  </si>
  <si>
    <t>Remont Urzędu Miasta</t>
  </si>
  <si>
    <t>Opracowanie obliczeń hydraulicznych sieci.</t>
  </si>
  <si>
    <t>Nazwa inwestycji / programu</t>
  </si>
  <si>
    <t>Nazwa przedsięwzięcia</t>
  </si>
  <si>
    <t>Termomodernizacja P1</t>
  </si>
  <si>
    <t>Termomodernizacja P9</t>
  </si>
  <si>
    <t>Termomodernizacja P10</t>
  </si>
  <si>
    <t>Termomodernizacja P7</t>
  </si>
  <si>
    <t>Termomodernizacja P4</t>
  </si>
  <si>
    <t>Termomodernizacja P11</t>
  </si>
  <si>
    <t>Kompleks boisk SP7</t>
  </si>
  <si>
    <t>Zmiana sposobu ogrzewania SP1</t>
  </si>
  <si>
    <t>Termomodernizacja obiektu MBP - ul. 1 Maja</t>
  </si>
  <si>
    <t>Termomodernizacja obiektu ul. 11 Listopada 8</t>
  </si>
  <si>
    <t>Modernizacja instalacji c.o. - Zwycięstwa 6</t>
  </si>
  <si>
    <t>Remont budynku -lokale użytkowe Trznadla 1</t>
  </si>
  <si>
    <t>Remont Hali Widowiskowo-Sportowej</t>
  </si>
  <si>
    <t>Remont trybuny Stadionu Sportowego</t>
  </si>
  <si>
    <t>Kanalizacja ul. Słowackiego, Klonowa</t>
  </si>
  <si>
    <t>Kanalizacja ul. Krasickiego</t>
  </si>
  <si>
    <t>Adaptacja budynku po Szpitalu Psychiatrycznym</t>
  </si>
  <si>
    <t>Lokale socjalne - remont budynku: Reymonta 48</t>
  </si>
  <si>
    <t>Budowa oczyszczalni ścieków z rurociągami tłocznymi - zadanie rezerwowe</t>
  </si>
  <si>
    <t>etap 1                      (2005-2007)</t>
  </si>
  <si>
    <t>Kanalizacja i wodociąg WSE - etap III wraz z infrastrukturą towarzyszącą i drogami wewnętrznymi (ul. Pusta, KS XI i KD XII, KS XII i KD XIII) - budowa połączeń dróg wewnątrz strefy z ul. Będzińską.</t>
  </si>
  <si>
    <t>Remonty obiektów i sprzętu</t>
  </si>
  <si>
    <t>Modernizacja wodociągu: ul. Przełajska</t>
  </si>
  <si>
    <t>A</t>
  </si>
  <si>
    <t>B</t>
  </si>
  <si>
    <t>Modernizacja budynków i mieszkań komunalnych oraz budowa mieszkań socjalnych, w tym adaptacja na mieszkania budynku byłego Szpitala Psychiatrycznego</t>
  </si>
  <si>
    <t>Górna Węgroda - kanalizacja i przebudowa wodociągów (ul. Żytnia, Reymonta od Staszica do Nowopogońskiej, ul. Górna, Cmentarna, Poprzeczna, Tulipanów, Katowicka od UM do ul. Nowopogońskiej)</t>
  </si>
  <si>
    <t>D.</t>
  </si>
  <si>
    <t>E.</t>
  </si>
  <si>
    <t>C.</t>
  </si>
  <si>
    <t>F.</t>
  </si>
  <si>
    <t>Modernizacja wodociągu ul. Staropogońska</t>
  </si>
  <si>
    <t>Modernizacja wodociągu ul. Cicha</t>
  </si>
  <si>
    <t>Zadania inwestycyjne realizowane przy udziale Funduszy Strukturalnych</t>
  </si>
  <si>
    <t>lp</t>
  </si>
  <si>
    <t>A.</t>
  </si>
  <si>
    <t>Kanalizacja i modernizacja wodociagu: ul. 21-go Listopada</t>
  </si>
  <si>
    <t>B.</t>
  </si>
  <si>
    <t>Infrastruktura techniczna (sieci) w rejonie Starego Miasta</t>
  </si>
  <si>
    <t>Obwodowy układ komunikacyjno-drogowy Starego Miasta</t>
  </si>
  <si>
    <t>wartość inwestycji</t>
  </si>
  <si>
    <t>status</t>
  </si>
  <si>
    <t>Projekt oczekuje na wyniki konkursu w ramach działania 1.1. ZPORR.</t>
  </si>
  <si>
    <t>etap 2                          (2007-2008)</t>
  </si>
  <si>
    <t>Projekt oczekuje na konkurs w ramach działania 3.3. ZPORR.</t>
  </si>
  <si>
    <t>Projekt zaakceptowany przez Zarząd  Województwa w ramach działania 3.2. ZPORR. Trwa realizacja. Podpisano umowę o dofinansowanie.</t>
  </si>
  <si>
    <t>Modernizacja wodociągu ul. Rzemieślnicza, Matejki</t>
  </si>
  <si>
    <t>Pozostałe wydatki inwestycyjne w okresie n+2</t>
  </si>
  <si>
    <t>Modernizacja oświetlenia ulicznego ul. Betonowa</t>
  </si>
  <si>
    <t>G.</t>
  </si>
  <si>
    <t>Zakupy inwestycyjne</t>
  </si>
  <si>
    <t>Zakup gruntów</t>
  </si>
  <si>
    <t xml:space="preserve">Zakupy inwestycyjne UMC - w tym SEKAP, zakup aparatu EKG </t>
  </si>
  <si>
    <t>Zakupy inwestycyjne  - Straż Miejska</t>
  </si>
  <si>
    <t>Zakupy inwestycyjne - oświata</t>
  </si>
  <si>
    <t>Zakupy inwestycyjne - MOPS</t>
  </si>
  <si>
    <t>Zakupy inwestycyjne - SENIOR</t>
  </si>
  <si>
    <t>Zakupy inwestycyjne - świetlice</t>
  </si>
  <si>
    <t>Zalkupy inwestycyjne - MOSiR</t>
  </si>
  <si>
    <t>Zakupy inwestycyjne ZBK</t>
  </si>
  <si>
    <t>Dosprzętowienie ZIK</t>
  </si>
  <si>
    <t>odpowiedzialny</t>
  </si>
  <si>
    <t>ZIK</t>
  </si>
  <si>
    <t>ZBK, TPG SATURN</t>
  </si>
  <si>
    <t>UMC</t>
  </si>
  <si>
    <t xml:space="preserve">ZBK </t>
  </si>
  <si>
    <t>ZBK</t>
  </si>
  <si>
    <t>Modernizacja placówek oświatowych (szkół, bibliotek, domów kultury, przedszkoli itp.) wraz z budową, modernizacją lub rozbudową ich zaplecza oraz przyległych boisk i sal sportowych oraz zagospodarowaniem terenu (w tym placów zabaw przy placówkach)</t>
  </si>
  <si>
    <t>MOSiR</t>
  </si>
  <si>
    <t>Przebudowa nawierzchni ul. Poniatowskiego</t>
  </si>
  <si>
    <t>P1</t>
  </si>
  <si>
    <t>MOPS</t>
  </si>
  <si>
    <t>SENIOR</t>
  </si>
  <si>
    <t>Centrum Edukacji ul. Zwycięstwa 6 - modernizacja CO</t>
  </si>
  <si>
    <t>Remont Budynku Klubu Pod Filarami - elewacja</t>
  </si>
  <si>
    <t xml:space="preserve">Termomodernizacja Zespołu Promocja inwestycji </t>
  </si>
  <si>
    <t>Termomodernizacja ul. Spółdzielcza (dwa budynki)</t>
  </si>
  <si>
    <t xml:space="preserve">Modernizacja stolarki w budynku 11 Listopada 1-3-5 </t>
  </si>
  <si>
    <r>
      <t xml:space="preserve">Kanalizacja i modernizacja wodociągów w ul. 21 Listopada    </t>
    </r>
    <r>
      <rPr>
        <sz val="10"/>
        <rFont val="Arial"/>
        <family val="2"/>
      </rPr>
      <t>(w 2006 roku przebudowa kanalizacji deszczowej Ø 800 w rejonie rzeki)</t>
    </r>
  </si>
  <si>
    <t>Terrmomodernizacja G3</t>
  </si>
  <si>
    <t>Program "Ładne Miasto" - zagospodarowanie nieużytków i terenów poprzemysłowych, hałd, pól na cele rekreacyjne, alejki, ścieżki rowerowe, parki,otuliny założeń urbanistycznych, zieleń izolacyjna, tereny zielone, place zabaw. Odnowa i wzbogacenia zieleni i małej architektury w mieście; odnowa parków i skwerów; w tym także odnowa placów zabaw, wiat, znaków, barierek, oznaczeń. Zagospodarowanie wzgórza Bożecha na cele rekreacyjno-sportowe. W roku 2006  - boisko przy ul. Mysłowickiej - 100.000 zł</t>
  </si>
  <si>
    <t xml:space="preserve">Kompleks boisk G! I SP2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</si>
</sst>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31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10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Verdana"/>
      <family val="2"/>
    </font>
    <font>
      <b/>
      <sz val="16"/>
      <color indexed="8"/>
      <name val="Tahoma"/>
      <family val="2"/>
    </font>
    <font>
      <sz val="11"/>
      <color indexed="8"/>
      <name val="Verdan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i/>
      <sz val="12"/>
      <name val="Tahoma"/>
      <family val="2"/>
    </font>
    <font>
      <sz val="12"/>
      <color indexed="8"/>
      <name val="Tahoma"/>
      <family val="2"/>
    </font>
    <font>
      <b/>
      <sz val="10"/>
      <color indexed="10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5" xfId="0" applyNumberFormat="1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textRotation="90"/>
    </xf>
    <xf numFmtId="1" fontId="0" fillId="0" borderId="4" xfId="0" applyNumberFormat="1" applyBorder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3" fontId="4" fillId="0" borderId="4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3" fontId="4" fillId="2" borderId="4" xfId="0" applyNumberFormat="1" applyFont="1" applyFill="1" applyBorder="1" applyAlignment="1">
      <alignment horizontal="center" vertical="center" textRotation="90"/>
    </xf>
    <xf numFmtId="3" fontId="5" fillId="2" borderId="4" xfId="0" applyNumberFormat="1" applyFont="1" applyFill="1" applyBorder="1" applyAlignment="1">
      <alignment horizontal="center" vertical="center" textRotation="90"/>
    </xf>
    <xf numFmtId="3" fontId="0" fillId="0" borderId="4" xfId="0" applyNumberFormat="1" applyFont="1" applyBorder="1" applyAlignment="1">
      <alignment horizontal="center" vertical="center" textRotation="90"/>
    </xf>
    <xf numFmtId="3" fontId="0" fillId="2" borderId="4" xfId="0" applyNumberFormat="1" applyFont="1" applyFill="1" applyBorder="1" applyAlignment="1">
      <alignment horizontal="center" vertical="center" textRotation="90"/>
    </xf>
    <xf numFmtId="1" fontId="0" fillId="0" borderId="4" xfId="0" applyNumberFormat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 textRotation="90" wrapText="1"/>
    </xf>
    <xf numFmtId="1" fontId="7" fillId="3" borderId="4" xfId="0" applyNumberFormat="1" applyFont="1" applyFill="1" applyBorder="1" applyAlignment="1">
      <alignment horizontal="center" vertical="center" textRotation="90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/>
    </xf>
    <xf numFmtId="0" fontId="0" fillId="0" borderId="0" xfId="0" applyAlignment="1">
      <alignment/>
    </xf>
    <xf numFmtId="3" fontId="4" fillId="2" borderId="4" xfId="0" applyNumberFormat="1" applyFont="1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/>
    </xf>
    <xf numFmtId="3" fontId="0" fillId="0" borderId="4" xfId="0" applyNumberFormat="1" applyFont="1" applyFill="1" applyBorder="1" applyAlignment="1">
      <alignment horizontal="center" vertical="center" textRotation="90"/>
    </xf>
    <xf numFmtId="3" fontId="4" fillId="0" borderId="6" xfId="0" applyNumberFormat="1" applyFont="1" applyFill="1" applyBorder="1" applyAlignment="1">
      <alignment horizontal="center" vertical="center" textRotation="90"/>
    </xf>
    <xf numFmtId="3" fontId="5" fillId="2" borderId="6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textRotation="90"/>
    </xf>
    <xf numFmtId="3" fontId="19" fillId="0" borderId="4" xfId="0" applyNumberFormat="1" applyFont="1" applyBorder="1" applyAlignment="1">
      <alignment horizontal="center" vertical="center" textRotation="90"/>
    </xf>
    <xf numFmtId="3" fontId="21" fillId="0" borderId="7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" fontId="0" fillId="0" borderId="4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textRotation="90"/>
    </xf>
    <xf numFmtId="3" fontId="0" fillId="2" borderId="4" xfId="0" applyNumberFormat="1" applyFont="1" applyFill="1" applyBorder="1" applyAlignment="1">
      <alignment horizontal="center" vertical="center" textRotation="90"/>
    </xf>
    <xf numFmtId="1" fontId="0" fillId="0" borderId="4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center" vertical="center" textRotation="90"/>
    </xf>
    <xf numFmtId="3" fontId="14" fillId="0" borderId="4" xfId="0" applyNumberFormat="1" applyFont="1" applyFill="1" applyBorder="1" applyAlignment="1">
      <alignment horizontal="center" vertical="center" textRotation="90"/>
    </xf>
    <xf numFmtId="3" fontId="0" fillId="0" borderId="4" xfId="0" applyNumberFormat="1" applyFont="1" applyBorder="1" applyAlignment="1">
      <alignment horizontal="center" vertical="center" textRotation="90"/>
    </xf>
    <xf numFmtId="0" fontId="27" fillId="3" borderId="10" xfId="0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8" fillId="3" borderId="8" xfId="0" applyFont="1" applyFill="1" applyBorder="1" applyAlignment="1">
      <alignment horizontal="center" vertical="center" textRotation="90" wrapText="1"/>
    </xf>
    <xf numFmtId="0" fontId="28" fillId="3" borderId="7" xfId="0" applyFont="1" applyFill="1" applyBorder="1" applyAlignment="1">
      <alignment horizontal="center" vertical="center" textRotation="90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vertical="center" wrapText="1"/>
    </xf>
    <xf numFmtId="3" fontId="25" fillId="0" borderId="13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5" xfId="0" applyNumberFormat="1" applyFont="1" applyFill="1" applyBorder="1" applyAlignment="1">
      <alignment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textRotation="90"/>
    </xf>
    <xf numFmtId="3" fontId="5" fillId="0" borderId="7" xfId="0" applyNumberFormat="1" applyFont="1" applyFill="1" applyBorder="1" applyAlignment="1">
      <alignment horizontal="center" vertical="center" textRotation="90"/>
    </xf>
    <xf numFmtId="1" fontId="20" fillId="3" borderId="13" xfId="0" applyNumberFormat="1" applyFont="1" applyFill="1" applyBorder="1" applyAlignment="1">
      <alignment horizontal="center" vertical="center" wrapText="1"/>
    </xf>
    <xf numFmtId="1" fontId="20" fillId="3" borderId="10" xfId="0" applyNumberFormat="1" applyFont="1" applyFill="1" applyBorder="1" applyAlignment="1">
      <alignment horizontal="center" vertical="center" wrapText="1"/>
    </xf>
    <xf numFmtId="1" fontId="20" fillId="3" borderId="5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1" fontId="0" fillId="0" borderId="5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textRotation="90"/>
    </xf>
    <xf numFmtId="3" fontId="5" fillId="2" borderId="7" xfId="0" applyNumberFormat="1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16" fillId="3" borderId="13" xfId="0" applyNumberFormat="1" applyFont="1" applyFill="1" applyBorder="1" applyAlignment="1">
      <alignment horizontal="center" vertical="center" wrapText="1"/>
    </xf>
    <xf numFmtId="1" fontId="16" fillId="3" borderId="10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textRotation="90"/>
    </xf>
    <xf numFmtId="3" fontId="4" fillId="0" borderId="9" xfId="0" applyNumberFormat="1" applyFont="1" applyFill="1" applyBorder="1" applyAlignment="1">
      <alignment horizontal="center" vertical="center" textRotation="90"/>
    </xf>
    <xf numFmtId="3" fontId="4" fillId="0" borderId="7" xfId="0" applyNumberFormat="1" applyFont="1" applyFill="1" applyBorder="1" applyAlignment="1">
      <alignment horizontal="center" vertical="center" textRotation="90"/>
    </xf>
    <xf numFmtId="3" fontId="0" fillId="0" borderId="8" xfId="0" applyNumberFormat="1" applyFont="1" applyBorder="1" applyAlignment="1">
      <alignment horizontal="center" vertical="center" textRotation="90"/>
    </xf>
    <xf numFmtId="3" fontId="0" fillId="0" borderId="9" xfId="0" applyNumberFormat="1" applyFont="1" applyBorder="1" applyAlignment="1">
      <alignment horizontal="center" vertical="center" textRotation="90"/>
    </xf>
    <xf numFmtId="3" fontId="0" fillId="0" borderId="7" xfId="0" applyNumberFormat="1" applyFont="1" applyBorder="1" applyAlignment="1">
      <alignment horizontal="center" vertical="center" textRotation="90"/>
    </xf>
    <xf numFmtId="3" fontId="4" fillId="2" borderId="8" xfId="0" applyNumberFormat="1" applyFont="1" applyFill="1" applyBorder="1" applyAlignment="1">
      <alignment horizontal="center" vertical="center" textRotation="90"/>
    </xf>
    <xf numFmtId="3" fontId="4" fillId="2" borderId="9" xfId="0" applyNumberFormat="1" applyFont="1" applyFill="1" applyBorder="1" applyAlignment="1">
      <alignment horizontal="center" vertical="center" textRotation="90"/>
    </xf>
    <xf numFmtId="3" fontId="4" fillId="2" borderId="7" xfId="0" applyNumberFormat="1" applyFont="1" applyFill="1" applyBorder="1" applyAlignment="1">
      <alignment horizontal="center" vertical="center" textRotation="90"/>
    </xf>
    <xf numFmtId="3" fontId="0" fillId="2" borderId="8" xfId="0" applyNumberFormat="1" applyFont="1" applyFill="1" applyBorder="1" applyAlignment="1">
      <alignment horizontal="center" vertical="center" textRotation="90"/>
    </xf>
    <xf numFmtId="3" fontId="0" fillId="2" borderId="9" xfId="0" applyNumberFormat="1" applyFont="1" applyFill="1" applyBorder="1" applyAlignment="1">
      <alignment horizontal="center" vertical="center" textRotation="90"/>
    </xf>
    <xf numFmtId="3" fontId="0" fillId="2" borderId="7" xfId="0" applyNumberFormat="1" applyFont="1" applyFill="1" applyBorder="1" applyAlignment="1">
      <alignment horizontal="center" vertical="center" textRotation="90"/>
    </xf>
    <xf numFmtId="3" fontId="5" fillId="0" borderId="8" xfId="0" applyNumberFormat="1" applyFont="1" applyFill="1" applyBorder="1" applyAlignment="1">
      <alignment horizontal="center" vertical="center" textRotation="90"/>
    </xf>
    <xf numFmtId="3" fontId="5" fillId="0" borderId="7" xfId="0" applyNumberFormat="1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textRotation="90"/>
    </xf>
    <xf numFmtId="3" fontId="4" fillId="0" borderId="7" xfId="0" applyNumberFormat="1" applyFont="1" applyFill="1" applyBorder="1" applyAlignment="1">
      <alignment horizontal="center" vertical="center" textRotation="90"/>
    </xf>
    <xf numFmtId="1" fontId="2" fillId="3" borderId="18" xfId="0" applyNumberFormat="1" applyFont="1" applyFill="1" applyBorder="1" applyAlignment="1">
      <alignment horizontal="center" vertical="center" textRotation="90" wrapText="1"/>
    </xf>
    <xf numFmtId="1" fontId="2" fillId="3" borderId="19" xfId="0" applyNumberFormat="1" applyFont="1" applyFill="1" applyBorder="1" applyAlignment="1">
      <alignment horizontal="center" vertical="center" textRotation="90" wrapText="1"/>
    </xf>
    <xf numFmtId="1" fontId="2" fillId="3" borderId="20" xfId="0" applyNumberFormat="1" applyFont="1" applyFill="1" applyBorder="1" applyAlignment="1">
      <alignment horizontal="center" vertical="center" textRotation="90"/>
    </xf>
    <xf numFmtId="1" fontId="2" fillId="3" borderId="21" xfId="0" applyNumberFormat="1" applyFont="1" applyFill="1" applyBorder="1" applyAlignment="1">
      <alignment horizontal="center" vertical="center" textRotation="90"/>
    </xf>
    <xf numFmtId="1" fontId="15" fillId="3" borderId="22" xfId="0" applyNumberFormat="1" applyFont="1" applyFill="1" applyBorder="1" applyAlignment="1">
      <alignment horizontal="center" vertical="center" wrapText="1"/>
    </xf>
    <xf numFmtId="1" fontId="15" fillId="3" borderId="23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vertical="center" wrapText="1"/>
    </xf>
    <xf numFmtId="1" fontId="0" fillId="0" borderId="9" xfId="0" applyNumberFormat="1" applyBorder="1" applyAlignment="1">
      <alignment vertical="center" wrapText="1"/>
    </xf>
    <xf numFmtId="1" fontId="0" fillId="0" borderId="7" xfId="0" applyNumberFormat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" fontId="18" fillId="3" borderId="24" xfId="0" applyNumberFormat="1" applyFont="1" applyFill="1" applyBorder="1" applyAlignment="1">
      <alignment horizontal="center" vertical="center" wrapText="1"/>
    </xf>
    <xf numFmtId="1" fontId="18" fillId="3" borderId="25" xfId="0" applyNumberFormat="1" applyFont="1" applyFill="1" applyBorder="1" applyAlignment="1">
      <alignment horizontal="center" vertical="center" wrapText="1"/>
    </xf>
    <xf numFmtId="1" fontId="18" fillId="3" borderId="26" xfId="0" applyNumberFormat="1" applyFont="1" applyFill="1" applyBorder="1" applyAlignment="1">
      <alignment horizontal="center" vertical="center" wrapText="1"/>
    </xf>
    <xf numFmtId="1" fontId="18" fillId="3" borderId="22" xfId="0" applyNumberFormat="1" applyFont="1" applyFill="1" applyBorder="1" applyAlignment="1">
      <alignment horizontal="center" vertical="center" wrapText="1"/>
    </xf>
    <xf numFmtId="1" fontId="18" fillId="3" borderId="23" xfId="0" applyNumberFormat="1" applyFont="1" applyFill="1" applyBorder="1" applyAlignment="1">
      <alignment horizontal="center" vertical="center" wrapText="1"/>
    </xf>
    <xf numFmtId="1" fontId="18" fillId="3" borderId="1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1" fontId="0" fillId="0" borderId="9" xfId="0" applyNumberFormat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 textRotation="90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95275" y="0"/>
          <a:ext cx="2168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101917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22</xdr:col>
      <xdr:colOff>0</xdr:colOff>
      <xdr:row>1</xdr:row>
      <xdr:rowOff>476250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9050"/>
          <a:ext cx="152400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WIELOLETNI PLAN INWESTYCYJNY MIASTA CZELADŹ NA LATA 2005-2011
</a:t>
          </a:r>
        </a:p>
      </xdr:txBody>
    </xdr:sp>
    <xdr:clientData/>
  </xdr:twoCellAnchor>
  <xdr:twoCellAnchor>
    <xdr:from>
      <xdr:col>21</xdr:col>
      <xdr:colOff>342900</xdr:colOff>
      <xdr:row>0</xdr:row>
      <xdr:rowOff>9525</xdr:rowOff>
    </xdr:from>
    <xdr:to>
      <xdr:col>37</xdr:col>
      <xdr:colOff>342900</xdr:colOff>
      <xdr:row>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5201900" y="9525"/>
          <a:ext cx="6705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Załącznik do uchwały nr LVIII/815/2005 
Rady Miejskiej w Czeladzi z dnia 05.10.2005r.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90"/>
  <sheetViews>
    <sheetView tabSelected="1" zoomScale="75" zoomScaleNormal="75" workbookViewId="0" topLeftCell="M1">
      <selection activeCell="AQ3" sqref="AQ3"/>
    </sheetView>
  </sheetViews>
  <sheetFormatPr defaultColWidth="9.140625" defaultRowHeight="12.75"/>
  <cols>
    <col min="1" max="1" width="3.8515625" style="3" customWidth="1"/>
    <col min="2" max="2" width="4.140625" style="3" customWidth="1"/>
    <col min="3" max="3" width="39.28125" style="3" customWidth="1"/>
    <col min="4" max="4" width="26.140625" style="3" customWidth="1"/>
    <col min="5" max="5" width="10.00390625" style="3" customWidth="1"/>
    <col min="6" max="6" width="16.00390625" style="0" customWidth="1"/>
    <col min="7" max="7" width="16.57421875" style="0" customWidth="1"/>
    <col min="8" max="8" width="11.7109375" style="0" customWidth="1"/>
    <col min="9" max="9" width="6.28125" style="17" customWidth="1"/>
    <col min="10" max="10" width="6.28125" style="0" customWidth="1"/>
    <col min="11" max="11" width="6.28125" style="1" customWidth="1"/>
    <col min="12" max="12" width="6.28125" style="2" customWidth="1"/>
    <col min="13" max="13" width="13.28125" style="44" customWidth="1"/>
    <col min="14" max="14" width="6.28125" style="15" customWidth="1"/>
    <col min="15" max="17" width="6.28125" style="2" customWidth="1"/>
    <col min="18" max="18" width="12.7109375" style="2" customWidth="1"/>
    <col min="19" max="19" width="6.28125" style="15" customWidth="1"/>
    <col min="20" max="22" width="6.28125" style="2" customWidth="1"/>
    <col min="23" max="23" width="6.28125" style="15" customWidth="1"/>
    <col min="24" max="26" width="6.28125" style="2" customWidth="1"/>
    <col min="27" max="27" width="6.28125" style="15" customWidth="1"/>
    <col min="28" max="30" width="6.28125" style="2" customWidth="1"/>
    <col min="31" max="31" width="6.28125" style="15" customWidth="1"/>
    <col min="32" max="34" width="6.28125" style="2" customWidth="1"/>
    <col min="35" max="35" width="6.28125" style="15" customWidth="1"/>
    <col min="36" max="38" width="6.28125" style="2" customWidth="1"/>
    <col min="39" max="39" width="18.140625" style="2" hidden="1" customWidth="1"/>
    <col min="40" max="40" width="18.7109375" style="2" hidden="1" customWidth="1"/>
    <col min="41" max="41" width="15.28125" style="0" hidden="1" customWidth="1"/>
    <col min="42" max="42" width="19.421875" style="0" hidden="1" customWidth="1"/>
  </cols>
  <sheetData>
    <row r="2" ht="38.25" customHeight="1">
      <c r="M2" s="42"/>
    </row>
    <row r="3" spans="2:22" ht="43.5" customHeight="1" thickBot="1"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43"/>
      <c r="N3" s="33"/>
      <c r="O3" s="33"/>
      <c r="P3" s="33"/>
      <c r="Q3" s="33"/>
      <c r="R3" s="33"/>
      <c r="S3" s="33"/>
      <c r="T3" s="33"/>
      <c r="U3" s="33"/>
      <c r="V3" s="33"/>
    </row>
    <row r="4" spans="1:42" s="27" customFormat="1" ht="24.75" customHeight="1">
      <c r="A4" s="183" t="s">
        <v>2</v>
      </c>
      <c r="B4" s="185" t="s">
        <v>3</v>
      </c>
      <c r="C4" s="178" t="s">
        <v>35</v>
      </c>
      <c r="D4" s="146" t="s">
        <v>36</v>
      </c>
      <c r="E4" s="122" t="s">
        <v>98</v>
      </c>
      <c r="F4" s="151" t="s">
        <v>28</v>
      </c>
      <c r="G4" s="156" t="s">
        <v>27</v>
      </c>
      <c r="H4" s="148">
        <v>2005</v>
      </c>
      <c r="I4" s="149"/>
      <c r="J4" s="149"/>
      <c r="K4" s="149"/>
      <c r="L4" s="150"/>
      <c r="M4" s="153">
        <v>2006</v>
      </c>
      <c r="N4" s="154"/>
      <c r="O4" s="154"/>
      <c r="P4" s="154"/>
      <c r="Q4" s="155"/>
      <c r="R4" s="153">
        <v>2007</v>
      </c>
      <c r="S4" s="154"/>
      <c r="T4" s="154"/>
      <c r="U4" s="154"/>
      <c r="V4" s="155"/>
      <c r="W4" s="153">
        <v>2008</v>
      </c>
      <c r="X4" s="154"/>
      <c r="Y4" s="154"/>
      <c r="Z4" s="155"/>
      <c r="AA4" s="153">
        <v>2009</v>
      </c>
      <c r="AB4" s="154"/>
      <c r="AC4" s="154"/>
      <c r="AD4" s="155"/>
      <c r="AE4" s="153">
        <v>2010</v>
      </c>
      <c r="AF4" s="154"/>
      <c r="AG4" s="154"/>
      <c r="AH4" s="155"/>
      <c r="AI4" s="153">
        <v>2011</v>
      </c>
      <c r="AJ4" s="154"/>
      <c r="AK4" s="154"/>
      <c r="AL4" s="155"/>
      <c r="AM4" s="25"/>
      <c r="AN4" s="26"/>
      <c r="AP4" s="28"/>
    </row>
    <row r="5" spans="1:40" s="27" customFormat="1" ht="78" customHeight="1">
      <c r="A5" s="184"/>
      <c r="B5" s="186"/>
      <c r="C5" s="147"/>
      <c r="D5" s="147"/>
      <c r="E5" s="108"/>
      <c r="F5" s="152"/>
      <c r="G5" s="157"/>
      <c r="H5" s="36" t="s">
        <v>32</v>
      </c>
      <c r="I5" s="23" t="s">
        <v>7</v>
      </c>
      <c r="J5" s="24" t="s">
        <v>6</v>
      </c>
      <c r="K5" s="24" t="s">
        <v>8</v>
      </c>
      <c r="L5" s="24" t="s">
        <v>9</v>
      </c>
      <c r="M5" s="36" t="s">
        <v>32</v>
      </c>
      <c r="N5" s="23" t="s">
        <v>7</v>
      </c>
      <c r="O5" s="24" t="s">
        <v>6</v>
      </c>
      <c r="P5" s="24" t="s">
        <v>8</v>
      </c>
      <c r="Q5" s="24" t="s">
        <v>9</v>
      </c>
      <c r="R5" s="36" t="s">
        <v>32</v>
      </c>
      <c r="S5" s="23" t="s">
        <v>7</v>
      </c>
      <c r="T5" s="24" t="s">
        <v>6</v>
      </c>
      <c r="U5" s="24" t="s">
        <v>8</v>
      </c>
      <c r="V5" s="24" t="s">
        <v>9</v>
      </c>
      <c r="W5" s="23" t="s">
        <v>7</v>
      </c>
      <c r="X5" s="24" t="s">
        <v>6</v>
      </c>
      <c r="Y5" s="24" t="s">
        <v>8</v>
      </c>
      <c r="Z5" s="24" t="s">
        <v>9</v>
      </c>
      <c r="AA5" s="23" t="s">
        <v>7</v>
      </c>
      <c r="AB5" s="24" t="s">
        <v>6</v>
      </c>
      <c r="AC5" s="24" t="s">
        <v>8</v>
      </c>
      <c r="AD5" s="24" t="s">
        <v>9</v>
      </c>
      <c r="AE5" s="23" t="s">
        <v>7</v>
      </c>
      <c r="AF5" s="24" t="s">
        <v>6</v>
      </c>
      <c r="AG5" s="24" t="s">
        <v>8</v>
      </c>
      <c r="AH5" s="24" t="s">
        <v>9</v>
      </c>
      <c r="AI5" s="23" t="s">
        <v>7</v>
      </c>
      <c r="AJ5" s="24" t="s">
        <v>6</v>
      </c>
      <c r="AK5" s="24" t="s">
        <v>8</v>
      </c>
      <c r="AL5" s="24" t="s">
        <v>9</v>
      </c>
      <c r="AM5" s="29"/>
      <c r="AN5" s="30"/>
    </row>
    <row r="6" spans="1:40" s="9" customFormat="1" ht="45" customHeight="1">
      <c r="A6" s="179" t="s">
        <v>0</v>
      </c>
      <c r="B6" s="190">
        <v>23</v>
      </c>
      <c r="C6" s="172" t="s">
        <v>4</v>
      </c>
      <c r="D6" s="78" t="s">
        <v>56</v>
      </c>
      <c r="E6" s="123" t="s">
        <v>99</v>
      </c>
      <c r="F6" s="174">
        <f aca="true" t="shared" si="0" ref="F6:F14">SUM(I6,N6,S6,W6,AA6,AE6,AI6)</f>
        <v>26850000</v>
      </c>
      <c r="G6" s="176">
        <v>375717.02</v>
      </c>
      <c r="H6" s="31">
        <f>I6</f>
        <v>1244000</v>
      </c>
      <c r="I6" s="181">
        <f>SUM(J6:L6)</f>
        <v>1244000</v>
      </c>
      <c r="J6" s="170">
        <v>0</v>
      </c>
      <c r="K6" s="129">
        <v>644000</v>
      </c>
      <c r="L6" s="129">
        <v>600000</v>
      </c>
      <c r="M6" s="41">
        <f>N6</f>
        <v>10250000</v>
      </c>
      <c r="N6" s="164">
        <f>SUM(O6:Q6)</f>
        <v>10250000</v>
      </c>
      <c r="O6" s="144">
        <v>2250000</v>
      </c>
      <c r="P6" s="144">
        <v>7300000</v>
      </c>
      <c r="Q6" s="144">
        <v>700000</v>
      </c>
      <c r="R6" s="45">
        <f>S6-R7</f>
        <v>9616000</v>
      </c>
      <c r="S6" s="158">
        <f>SUM(T6:V6)</f>
        <v>11641000</v>
      </c>
      <c r="T6" s="129">
        <v>3191000</v>
      </c>
      <c r="U6" s="129">
        <v>7750000</v>
      </c>
      <c r="V6" s="129">
        <v>700000</v>
      </c>
      <c r="W6" s="164">
        <f>SUM(X6:Z6)</f>
        <v>3715000</v>
      </c>
      <c r="X6" s="144">
        <v>950000</v>
      </c>
      <c r="Y6" s="144">
        <v>1865000</v>
      </c>
      <c r="Z6" s="144">
        <v>900000</v>
      </c>
      <c r="AA6" s="158">
        <f>SUM(AB6:AD6)</f>
        <v>0</v>
      </c>
      <c r="AB6" s="129">
        <v>0</v>
      </c>
      <c r="AC6" s="129">
        <v>0</v>
      </c>
      <c r="AD6" s="129"/>
      <c r="AE6" s="164">
        <f>SUM(AF6:AH6)</f>
        <v>0</v>
      </c>
      <c r="AF6" s="144">
        <v>0</v>
      </c>
      <c r="AG6" s="144">
        <v>0</v>
      </c>
      <c r="AH6" s="144">
        <v>0</v>
      </c>
      <c r="AI6" s="158">
        <f>SUM(AJ6:AL6)</f>
        <v>0</v>
      </c>
      <c r="AJ6" s="129">
        <v>0</v>
      </c>
      <c r="AK6" s="129">
        <v>0</v>
      </c>
      <c r="AL6" s="129">
        <v>0</v>
      </c>
      <c r="AM6" s="10"/>
      <c r="AN6" s="8"/>
    </row>
    <row r="7" spans="1:40" s="9" customFormat="1" ht="45" customHeight="1">
      <c r="A7" s="180"/>
      <c r="B7" s="191"/>
      <c r="C7" s="173"/>
      <c r="D7" s="78" t="s">
        <v>80</v>
      </c>
      <c r="E7" s="124"/>
      <c r="F7" s="175"/>
      <c r="G7" s="177"/>
      <c r="H7" s="31">
        <v>0</v>
      </c>
      <c r="I7" s="182"/>
      <c r="J7" s="171"/>
      <c r="K7" s="130"/>
      <c r="L7" s="130"/>
      <c r="M7" s="41">
        <v>0</v>
      </c>
      <c r="N7" s="166"/>
      <c r="O7" s="145"/>
      <c r="P7" s="145"/>
      <c r="Q7" s="145"/>
      <c r="R7" s="45">
        <v>2025000</v>
      </c>
      <c r="S7" s="160"/>
      <c r="T7" s="130"/>
      <c r="U7" s="130"/>
      <c r="V7" s="130"/>
      <c r="W7" s="166"/>
      <c r="X7" s="145"/>
      <c r="Y7" s="145"/>
      <c r="Z7" s="145"/>
      <c r="AA7" s="160"/>
      <c r="AB7" s="130"/>
      <c r="AC7" s="130"/>
      <c r="AD7" s="130"/>
      <c r="AE7" s="166"/>
      <c r="AF7" s="145"/>
      <c r="AG7" s="145"/>
      <c r="AH7" s="145"/>
      <c r="AI7" s="160"/>
      <c r="AJ7" s="130"/>
      <c r="AK7" s="130"/>
      <c r="AL7" s="130"/>
      <c r="AM7" s="39"/>
      <c r="AN7" s="39"/>
    </row>
    <row r="8" spans="1:40" s="4" customFormat="1" ht="90" customHeight="1">
      <c r="A8" s="35">
        <v>2</v>
      </c>
      <c r="B8" s="11">
        <v>22</v>
      </c>
      <c r="C8" s="12" t="s">
        <v>22</v>
      </c>
      <c r="D8" s="37" t="s">
        <v>31</v>
      </c>
      <c r="E8" s="37" t="s">
        <v>99</v>
      </c>
      <c r="F8" s="34">
        <f t="shared" si="0"/>
        <v>11562690</v>
      </c>
      <c r="G8" s="40">
        <v>237548</v>
      </c>
      <c r="H8" s="51" t="s">
        <v>31</v>
      </c>
      <c r="I8" s="16">
        <f aca="true" t="shared" si="1" ref="I8:I14">SUM(J8:L8)</f>
        <v>0</v>
      </c>
      <c r="J8" s="13">
        <v>0</v>
      </c>
      <c r="K8" s="13">
        <v>0</v>
      </c>
      <c r="L8" s="13">
        <v>0</v>
      </c>
      <c r="M8" s="41" t="s">
        <v>31</v>
      </c>
      <c r="N8" s="18">
        <f aca="true" t="shared" si="2" ref="N8:N14">SUM(O8:Q8)</f>
        <v>8907560</v>
      </c>
      <c r="O8" s="19">
        <v>2315165</v>
      </c>
      <c r="P8" s="19">
        <v>6592395</v>
      </c>
      <c r="Q8" s="19">
        <v>0</v>
      </c>
      <c r="R8" s="45" t="s">
        <v>31</v>
      </c>
      <c r="S8" s="16">
        <f aca="true" t="shared" si="3" ref="S8:S13">SUM(T8:V8)</f>
        <v>2655130</v>
      </c>
      <c r="T8" s="13">
        <v>740235</v>
      </c>
      <c r="U8" s="13">
        <v>1914895</v>
      </c>
      <c r="V8" s="13">
        <v>0</v>
      </c>
      <c r="W8" s="18">
        <f aca="true" t="shared" si="4" ref="W8:W13">SUM(X8:Z8)</f>
        <v>0</v>
      </c>
      <c r="X8" s="19">
        <v>0</v>
      </c>
      <c r="Y8" s="19">
        <v>0</v>
      </c>
      <c r="Z8" s="19">
        <v>0</v>
      </c>
      <c r="AA8" s="16">
        <f aca="true" t="shared" si="5" ref="AA8:AA13">SUM(AB8:AD8)</f>
        <v>0</v>
      </c>
      <c r="AB8" s="13">
        <v>0</v>
      </c>
      <c r="AC8" s="13">
        <v>0</v>
      </c>
      <c r="AD8" s="13">
        <v>0</v>
      </c>
      <c r="AE8" s="18">
        <f aca="true" t="shared" si="6" ref="AE8:AE14">SUM(AF8:AH8)</f>
        <v>0</v>
      </c>
      <c r="AF8" s="19">
        <v>0</v>
      </c>
      <c r="AG8" s="19">
        <v>0</v>
      </c>
      <c r="AH8" s="19">
        <v>0</v>
      </c>
      <c r="AI8" s="16">
        <f aca="true" t="shared" si="7" ref="AI8:AI14">SUM(AJ8:AL8)</f>
        <v>0</v>
      </c>
      <c r="AJ8" s="13">
        <v>0</v>
      </c>
      <c r="AK8" s="13">
        <v>0</v>
      </c>
      <c r="AL8" s="13">
        <v>0</v>
      </c>
      <c r="AM8" s="2"/>
      <c r="AN8" s="2"/>
    </row>
    <row r="9" spans="1:38" ht="90" customHeight="1">
      <c r="A9" s="35">
        <v>3</v>
      </c>
      <c r="B9" s="11">
        <v>20</v>
      </c>
      <c r="C9" s="14" t="s">
        <v>23</v>
      </c>
      <c r="D9" s="38" t="s">
        <v>31</v>
      </c>
      <c r="E9" s="38" t="s">
        <v>100</v>
      </c>
      <c r="F9" s="34">
        <f t="shared" si="0"/>
        <v>5400000</v>
      </c>
      <c r="G9" s="40">
        <v>0</v>
      </c>
      <c r="H9" s="51" t="s">
        <v>31</v>
      </c>
      <c r="I9" s="16">
        <f t="shared" si="1"/>
        <v>100000</v>
      </c>
      <c r="J9" s="20">
        <v>100000</v>
      </c>
      <c r="K9" s="20">
        <v>0</v>
      </c>
      <c r="L9" s="20">
        <v>0</v>
      </c>
      <c r="M9" s="48" t="s">
        <v>31</v>
      </c>
      <c r="N9" s="18">
        <f t="shared" si="2"/>
        <v>800000</v>
      </c>
      <c r="O9" s="21">
        <v>800000</v>
      </c>
      <c r="P9" s="21">
        <v>0</v>
      </c>
      <c r="Q9" s="21">
        <v>0</v>
      </c>
      <c r="R9" s="49" t="s">
        <v>31</v>
      </c>
      <c r="S9" s="16">
        <f t="shared" si="3"/>
        <v>900000</v>
      </c>
      <c r="T9" s="20">
        <v>0</v>
      </c>
      <c r="U9" s="20">
        <v>900000</v>
      </c>
      <c r="V9" s="20">
        <v>0</v>
      </c>
      <c r="W9" s="18">
        <f t="shared" si="4"/>
        <v>900000</v>
      </c>
      <c r="X9" s="21">
        <v>0</v>
      </c>
      <c r="Y9" s="21">
        <v>900000</v>
      </c>
      <c r="Z9" s="21">
        <v>0</v>
      </c>
      <c r="AA9" s="16">
        <f t="shared" si="5"/>
        <v>900000</v>
      </c>
      <c r="AB9" s="20">
        <v>0</v>
      </c>
      <c r="AC9" s="20">
        <v>900000</v>
      </c>
      <c r="AD9" s="20">
        <v>0</v>
      </c>
      <c r="AE9" s="18">
        <f t="shared" si="6"/>
        <v>900000</v>
      </c>
      <c r="AF9" s="21">
        <v>0</v>
      </c>
      <c r="AG9" s="21">
        <v>900000</v>
      </c>
      <c r="AH9" s="21">
        <v>0</v>
      </c>
      <c r="AI9" s="16">
        <f t="shared" si="7"/>
        <v>900000</v>
      </c>
      <c r="AJ9" s="20">
        <v>0</v>
      </c>
      <c r="AK9" s="20">
        <v>900000</v>
      </c>
      <c r="AL9" s="20">
        <v>0</v>
      </c>
    </row>
    <row r="10" spans="1:38" ht="90" customHeight="1">
      <c r="A10" s="11">
        <v>4</v>
      </c>
      <c r="B10" s="11">
        <v>20</v>
      </c>
      <c r="C10" s="14" t="s">
        <v>57</v>
      </c>
      <c r="D10" s="38" t="s">
        <v>31</v>
      </c>
      <c r="E10" s="38" t="s">
        <v>99</v>
      </c>
      <c r="F10" s="34">
        <f t="shared" si="0"/>
        <v>13000000</v>
      </c>
      <c r="G10" s="40">
        <v>0</v>
      </c>
      <c r="H10" s="51" t="s">
        <v>31</v>
      </c>
      <c r="I10" s="16">
        <f t="shared" si="1"/>
        <v>0</v>
      </c>
      <c r="J10" s="20">
        <v>0</v>
      </c>
      <c r="K10" s="20">
        <v>0</v>
      </c>
      <c r="L10" s="20">
        <v>0</v>
      </c>
      <c r="M10" s="48" t="s">
        <v>31</v>
      </c>
      <c r="N10" s="18">
        <f t="shared" si="2"/>
        <v>0</v>
      </c>
      <c r="O10" s="21">
        <v>0</v>
      </c>
      <c r="P10" s="21">
        <v>0</v>
      </c>
      <c r="Q10" s="21">
        <v>0</v>
      </c>
      <c r="R10" s="49" t="s">
        <v>31</v>
      </c>
      <c r="S10" s="16">
        <f t="shared" si="3"/>
        <v>600000</v>
      </c>
      <c r="T10" s="20">
        <v>0</v>
      </c>
      <c r="U10" s="20">
        <v>480000</v>
      </c>
      <c r="V10" s="20">
        <v>120000</v>
      </c>
      <c r="W10" s="18">
        <f t="shared" si="4"/>
        <v>3400000</v>
      </c>
      <c r="X10" s="21">
        <v>0</v>
      </c>
      <c r="Y10" s="21">
        <v>2700000</v>
      </c>
      <c r="Z10" s="21">
        <v>700000</v>
      </c>
      <c r="AA10" s="16">
        <f t="shared" si="5"/>
        <v>3000000</v>
      </c>
      <c r="AB10" s="20">
        <v>0</v>
      </c>
      <c r="AC10" s="20">
        <v>2350000</v>
      </c>
      <c r="AD10" s="20">
        <v>650000</v>
      </c>
      <c r="AE10" s="18">
        <f t="shared" si="6"/>
        <v>3000000</v>
      </c>
      <c r="AF10" s="21">
        <v>0</v>
      </c>
      <c r="AG10" s="21">
        <v>2350000</v>
      </c>
      <c r="AH10" s="21">
        <v>650000</v>
      </c>
      <c r="AI10" s="16">
        <f t="shared" si="7"/>
        <v>3000000</v>
      </c>
      <c r="AJ10" s="20">
        <v>0</v>
      </c>
      <c r="AK10" s="20">
        <v>2350000</v>
      </c>
      <c r="AL10" s="20">
        <v>650000</v>
      </c>
    </row>
    <row r="11" spans="1:38" ht="90" customHeight="1">
      <c r="A11" s="11">
        <v>5</v>
      </c>
      <c r="B11" s="11">
        <v>20</v>
      </c>
      <c r="C11" s="14" t="s">
        <v>10</v>
      </c>
      <c r="D11" s="38" t="s">
        <v>31</v>
      </c>
      <c r="E11" s="38" t="s">
        <v>99</v>
      </c>
      <c r="F11" s="34">
        <f t="shared" si="0"/>
        <v>10500000</v>
      </c>
      <c r="G11" s="40">
        <v>0</v>
      </c>
      <c r="H11" s="47" t="s">
        <v>31</v>
      </c>
      <c r="I11" s="16">
        <f t="shared" si="1"/>
        <v>0</v>
      </c>
      <c r="J11" s="20">
        <v>0</v>
      </c>
      <c r="K11" s="20">
        <v>0</v>
      </c>
      <c r="L11" s="20">
        <v>0</v>
      </c>
      <c r="M11" s="48" t="s">
        <v>31</v>
      </c>
      <c r="N11" s="18">
        <f t="shared" si="2"/>
        <v>0</v>
      </c>
      <c r="O11" s="21">
        <v>0</v>
      </c>
      <c r="P11" s="21">
        <v>0</v>
      </c>
      <c r="Q11" s="21">
        <v>0</v>
      </c>
      <c r="R11" s="49" t="s">
        <v>31</v>
      </c>
      <c r="S11" s="16">
        <f t="shared" si="3"/>
        <v>800000</v>
      </c>
      <c r="T11" s="20">
        <v>800000</v>
      </c>
      <c r="U11" s="20">
        <v>0</v>
      </c>
      <c r="V11" s="20">
        <v>0</v>
      </c>
      <c r="W11" s="18">
        <f t="shared" si="4"/>
        <v>2500000</v>
      </c>
      <c r="X11" s="21">
        <v>600000</v>
      </c>
      <c r="Y11" s="21">
        <v>1900000</v>
      </c>
      <c r="Z11" s="21">
        <v>0</v>
      </c>
      <c r="AA11" s="16">
        <f t="shared" si="5"/>
        <v>2400000</v>
      </c>
      <c r="AB11" s="20">
        <v>600000</v>
      </c>
      <c r="AC11" s="20">
        <v>1800000</v>
      </c>
      <c r="AD11" s="20">
        <v>0</v>
      </c>
      <c r="AE11" s="18">
        <f t="shared" si="6"/>
        <v>2400000</v>
      </c>
      <c r="AF11" s="21">
        <v>600000</v>
      </c>
      <c r="AG11" s="21">
        <v>1800000</v>
      </c>
      <c r="AH11" s="21">
        <v>0</v>
      </c>
      <c r="AI11" s="16">
        <f t="shared" si="7"/>
        <v>2400000</v>
      </c>
      <c r="AJ11" s="20">
        <v>600000</v>
      </c>
      <c r="AK11" s="20">
        <v>1800000</v>
      </c>
      <c r="AL11" s="20">
        <v>0</v>
      </c>
    </row>
    <row r="12" spans="1:38" ht="90" customHeight="1">
      <c r="A12" s="35">
        <v>6</v>
      </c>
      <c r="B12" s="11">
        <v>19</v>
      </c>
      <c r="C12" s="14" t="s">
        <v>115</v>
      </c>
      <c r="D12" s="38" t="s">
        <v>31</v>
      </c>
      <c r="E12" s="38" t="s">
        <v>99</v>
      </c>
      <c r="F12" s="34">
        <f t="shared" si="0"/>
        <v>4540000</v>
      </c>
      <c r="G12" s="40">
        <v>102087</v>
      </c>
      <c r="H12" s="47" t="s">
        <v>31</v>
      </c>
      <c r="I12" s="16">
        <f t="shared" si="1"/>
        <v>4340000</v>
      </c>
      <c r="J12" s="20">
        <v>4200000</v>
      </c>
      <c r="K12" s="20">
        <v>140000</v>
      </c>
      <c r="L12" s="20">
        <v>0</v>
      </c>
      <c r="M12" s="48" t="s">
        <v>31</v>
      </c>
      <c r="N12" s="89">
        <f t="shared" si="2"/>
        <v>200000</v>
      </c>
      <c r="O12" s="90">
        <v>200000</v>
      </c>
      <c r="P12" s="90">
        <v>0</v>
      </c>
      <c r="Q12" s="21">
        <v>0</v>
      </c>
      <c r="R12" s="49" t="s">
        <v>31</v>
      </c>
      <c r="S12" s="16">
        <f t="shared" si="3"/>
        <v>0</v>
      </c>
      <c r="T12" s="20">
        <v>0</v>
      </c>
      <c r="U12" s="20">
        <v>0</v>
      </c>
      <c r="V12" s="20">
        <v>0</v>
      </c>
      <c r="W12" s="18">
        <f t="shared" si="4"/>
        <v>0</v>
      </c>
      <c r="X12" s="21">
        <v>0</v>
      </c>
      <c r="Y12" s="21">
        <v>0</v>
      </c>
      <c r="Z12" s="21">
        <v>0</v>
      </c>
      <c r="AA12" s="16">
        <f t="shared" si="5"/>
        <v>0</v>
      </c>
      <c r="AB12" s="20">
        <v>0</v>
      </c>
      <c r="AC12" s="20">
        <v>0</v>
      </c>
      <c r="AD12" s="20">
        <v>0</v>
      </c>
      <c r="AE12" s="18">
        <f t="shared" si="6"/>
        <v>0</v>
      </c>
      <c r="AF12" s="21">
        <v>0</v>
      </c>
      <c r="AG12" s="21">
        <v>0</v>
      </c>
      <c r="AH12" s="21">
        <v>0</v>
      </c>
      <c r="AI12" s="16">
        <f t="shared" si="7"/>
        <v>0</v>
      </c>
      <c r="AJ12" s="20">
        <v>0</v>
      </c>
      <c r="AK12" s="20">
        <v>0</v>
      </c>
      <c r="AL12" s="20">
        <v>0</v>
      </c>
    </row>
    <row r="13" spans="1:38" ht="90" customHeight="1">
      <c r="A13" s="11">
        <v>7</v>
      </c>
      <c r="B13" s="11">
        <v>16</v>
      </c>
      <c r="C13" s="14" t="s">
        <v>11</v>
      </c>
      <c r="D13" s="38" t="s">
        <v>31</v>
      </c>
      <c r="E13" s="38" t="s">
        <v>99</v>
      </c>
      <c r="F13" s="34">
        <f t="shared" si="0"/>
        <v>5000000</v>
      </c>
      <c r="G13" s="40">
        <v>364000</v>
      </c>
      <c r="H13" s="47" t="s">
        <v>31</v>
      </c>
      <c r="I13" s="16">
        <f t="shared" si="1"/>
        <v>0</v>
      </c>
      <c r="J13" s="20">
        <v>0</v>
      </c>
      <c r="K13" s="20">
        <v>0</v>
      </c>
      <c r="L13" s="20">
        <v>0</v>
      </c>
      <c r="M13" s="48" t="s">
        <v>31</v>
      </c>
      <c r="N13" s="89">
        <f t="shared" si="2"/>
        <v>0</v>
      </c>
      <c r="O13" s="90">
        <v>0</v>
      </c>
      <c r="P13" s="90">
        <v>0</v>
      </c>
      <c r="Q13" s="21">
        <v>0</v>
      </c>
      <c r="R13" s="49" t="s">
        <v>31</v>
      </c>
      <c r="S13" s="16">
        <f t="shared" si="3"/>
        <v>2500000</v>
      </c>
      <c r="T13" s="20">
        <v>50000</v>
      </c>
      <c r="U13" s="20">
        <v>1750000</v>
      </c>
      <c r="V13" s="20">
        <v>700000</v>
      </c>
      <c r="W13" s="18">
        <f t="shared" si="4"/>
        <v>2500000</v>
      </c>
      <c r="X13" s="21">
        <v>750000</v>
      </c>
      <c r="Y13" s="21">
        <v>1750000</v>
      </c>
      <c r="Z13" s="21">
        <v>0</v>
      </c>
      <c r="AA13" s="16">
        <f t="shared" si="5"/>
        <v>0</v>
      </c>
      <c r="AB13" s="20">
        <v>0</v>
      </c>
      <c r="AC13" s="20">
        <v>0</v>
      </c>
      <c r="AD13" s="20">
        <v>0</v>
      </c>
      <c r="AE13" s="18">
        <f t="shared" si="6"/>
        <v>0</v>
      </c>
      <c r="AF13" s="21">
        <v>0</v>
      </c>
      <c r="AG13" s="21">
        <v>0</v>
      </c>
      <c r="AH13" s="21">
        <v>0</v>
      </c>
      <c r="AI13" s="16">
        <f t="shared" si="7"/>
        <v>0</v>
      </c>
      <c r="AJ13" s="20">
        <v>0</v>
      </c>
      <c r="AK13" s="20">
        <v>0</v>
      </c>
      <c r="AL13" s="20">
        <v>0</v>
      </c>
    </row>
    <row r="14" spans="1:38" ht="90" customHeight="1">
      <c r="A14" s="11">
        <v>8</v>
      </c>
      <c r="B14" s="11">
        <v>16</v>
      </c>
      <c r="C14" s="14" t="s">
        <v>12</v>
      </c>
      <c r="D14" s="38" t="s">
        <v>31</v>
      </c>
      <c r="E14" s="38" t="s">
        <v>101</v>
      </c>
      <c r="F14" s="34">
        <f t="shared" si="0"/>
        <v>1200000</v>
      </c>
      <c r="G14" s="40">
        <v>0</v>
      </c>
      <c r="H14" s="47" t="s">
        <v>31</v>
      </c>
      <c r="I14" s="16">
        <f t="shared" si="1"/>
        <v>0</v>
      </c>
      <c r="J14" s="20">
        <v>0</v>
      </c>
      <c r="K14" s="20">
        <v>0</v>
      </c>
      <c r="L14" s="20">
        <v>0</v>
      </c>
      <c r="M14" s="48" t="s">
        <v>31</v>
      </c>
      <c r="N14" s="89">
        <f t="shared" si="2"/>
        <v>1000000</v>
      </c>
      <c r="O14" s="90">
        <v>1000000</v>
      </c>
      <c r="P14" s="90">
        <v>0</v>
      </c>
      <c r="Q14" s="21">
        <v>0</v>
      </c>
      <c r="R14" s="49" t="s">
        <v>31</v>
      </c>
      <c r="S14" s="94">
        <v>200000</v>
      </c>
      <c r="T14" s="95">
        <v>200000</v>
      </c>
      <c r="U14" s="20">
        <v>0</v>
      </c>
      <c r="V14" s="20">
        <v>0</v>
      </c>
      <c r="W14" s="18">
        <v>0</v>
      </c>
      <c r="X14" s="21">
        <v>0</v>
      </c>
      <c r="Y14" s="21">
        <v>0</v>
      </c>
      <c r="Z14" s="21">
        <v>0</v>
      </c>
      <c r="AA14" s="16">
        <v>0</v>
      </c>
      <c r="AB14" s="20">
        <v>0</v>
      </c>
      <c r="AC14" s="20">
        <v>0</v>
      </c>
      <c r="AD14" s="20">
        <v>0</v>
      </c>
      <c r="AE14" s="18">
        <f t="shared" si="6"/>
        <v>0</v>
      </c>
      <c r="AF14" s="21">
        <v>0</v>
      </c>
      <c r="AG14" s="21">
        <v>0</v>
      </c>
      <c r="AH14" s="21">
        <v>0</v>
      </c>
      <c r="AI14" s="16">
        <f t="shared" si="7"/>
        <v>0</v>
      </c>
      <c r="AJ14" s="20">
        <v>0</v>
      </c>
      <c r="AK14" s="20">
        <v>0</v>
      </c>
      <c r="AL14" s="20">
        <v>0</v>
      </c>
    </row>
    <row r="15" spans="1:38" ht="45" customHeight="1">
      <c r="A15" s="194">
        <v>9</v>
      </c>
      <c r="B15" s="199">
        <v>15</v>
      </c>
      <c r="C15" s="195" t="s">
        <v>24</v>
      </c>
      <c r="D15" s="14" t="s">
        <v>33</v>
      </c>
      <c r="E15" s="125" t="s">
        <v>102</v>
      </c>
      <c r="F15" s="174">
        <f>SUM(I15,N15,S15,W15,AA15,AE15,AI15)</f>
        <v>1940000</v>
      </c>
      <c r="G15" s="40">
        <v>347790</v>
      </c>
      <c r="H15" s="50">
        <v>100000</v>
      </c>
      <c r="I15" s="158">
        <f>SUM(L15,K15,J15)</f>
        <v>220000</v>
      </c>
      <c r="J15" s="161">
        <v>140000</v>
      </c>
      <c r="K15" s="161">
        <v>0</v>
      </c>
      <c r="L15" s="161">
        <v>80000</v>
      </c>
      <c r="M15" s="48">
        <v>0</v>
      </c>
      <c r="N15" s="214">
        <f>M15+M16+M17+M18</f>
        <v>320000</v>
      </c>
      <c r="O15" s="217">
        <v>320000</v>
      </c>
      <c r="P15" s="217">
        <v>0</v>
      </c>
      <c r="Q15" s="167">
        <v>0</v>
      </c>
      <c r="R15" s="49">
        <v>550000</v>
      </c>
      <c r="S15" s="158">
        <f>SUM(T15:V19)</f>
        <v>600000</v>
      </c>
      <c r="T15" s="161">
        <v>600000</v>
      </c>
      <c r="U15" s="161">
        <v>0</v>
      </c>
      <c r="V15" s="161">
        <v>0</v>
      </c>
      <c r="W15" s="164">
        <f>SUM(X15:Z19)</f>
        <v>100000</v>
      </c>
      <c r="X15" s="167">
        <v>0</v>
      </c>
      <c r="Y15" s="167">
        <v>0</v>
      </c>
      <c r="Z15" s="167">
        <v>100000</v>
      </c>
      <c r="AA15" s="158">
        <f>SUM(AB15:AD19)</f>
        <v>700000</v>
      </c>
      <c r="AB15" s="161">
        <v>100000</v>
      </c>
      <c r="AC15" s="161">
        <v>500000</v>
      </c>
      <c r="AD15" s="161">
        <v>100000</v>
      </c>
      <c r="AE15" s="164">
        <f>SUM(AF16:AH19)</f>
        <v>0</v>
      </c>
      <c r="AF15" s="167">
        <v>0</v>
      </c>
      <c r="AG15" s="167">
        <v>0</v>
      </c>
      <c r="AH15" s="167">
        <v>0</v>
      </c>
      <c r="AI15" s="158">
        <f>SUM(AJ16:AL19)</f>
        <v>0</v>
      </c>
      <c r="AJ15" s="161">
        <v>0</v>
      </c>
      <c r="AK15" s="161">
        <v>0</v>
      </c>
      <c r="AL15" s="161">
        <v>0</v>
      </c>
    </row>
    <row r="16" spans="1:38" ht="45" customHeight="1">
      <c r="A16" s="218"/>
      <c r="B16" s="218"/>
      <c r="C16" s="218"/>
      <c r="D16" s="14" t="s">
        <v>48</v>
      </c>
      <c r="E16" s="126"/>
      <c r="F16" s="198"/>
      <c r="G16" s="40">
        <v>0</v>
      </c>
      <c r="H16" s="49">
        <v>0</v>
      </c>
      <c r="I16" s="192"/>
      <c r="J16" s="192"/>
      <c r="K16" s="192"/>
      <c r="L16" s="192"/>
      <c r="M16" s="48">
        <v>70000</v>
      </c>
      <c r="N16" s="215"/>
      <c r="O16" s="215"/>
      <c r="P16" s="215"/>
      <c r="Q16" s="192"/>
      <c r="R16" s="49">
        <v>0</v>
      </c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</row>
    <row r="17" spans="1:38" ht="45" customHeight="1">
      <c r="A17" s="218"/>
      <c r="B17" s="218"/>
      <c r="C17" s="218"/>
      <c r="D17" s="91" t="s">
        <v>111</v>
      </c>
      <c r="E17" s="126"/>
      <c r="F17" s="198"/>
      <c r="G17" s="40"/>
      <c r="H17" s="49">
        <v>40000</v>
      </c>
      <c r="I17" s="192"/>
      <c r="J17" s="192"/>
      <c r="K17" s="192"/>
      <c r="L17" s="192"/>
      <c r="M17" s="48">
        <v>200000</v>
      </c>
      <c r="N17" s="215"/>
      <c r="O17" s="215"/>
      <c r="P17" s="215"/>
      <c r="Q17" s="192"/>
      <c r="R17" s="49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</row>
    <row r="18" spans="1:38" ht="45" customHeight="1">
      <c r="A18" s="218"/>
      <c r="B18" s="218"/>
      <c r="C18" s="218"/>
      <c r="D18" s="91" t="s">
        <v>110</v>
      </c>
      <c r="E18" s="126"/>
      <c r="F18" s="198"/>
      <c r="G18" s="40"/>
      <c r="H18" s="49"/>
      <c r="I18" s="192"/>
      <c r="J18" s="192"/>
      <c r="K18" s="192"/>
      <c r="L18" s="192"/>
      <c r="M18" s="48">
        <v>50000</v>
      </c>
      <c r="N18" s="215"/>
      <c r="O18" s="215"/>
      <c r="P18" s="215"/>
      <c r="Q18" s="192"/>
      <c r="R18" s="49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</row>
    <row r="19" spans="1:38" ht="26.25" thickBot="1">
      <c r="A19" s="219"/>
      <c r="B19" s="219"/>
      <c r="C19" s="219"/>
      <c r="D19" s="14" t="s">
        <v>114</v>
      </c>
      <c r="E19" s="127"/>
      <c r="F19" s="220"/>
      <c r="G19" s="40">
        <v>0</v>
      </c>
      <c r="H19" s="49">
        <v>80000</v>
      </c>
      <c r="I19" s="193"/>
      <c r="J19" s="193"/>
      <c r="K19" s="193"/>
      <c r="L19" s="193"/>
      <c r="M19" s="88"/>
      <c r="N19" s="216"/>
      <c r="O19" s="216"/>
      <c r="P19" s="216"/>
      <c r="Q19" s="193"/>
      <c r="R19" s="49">
        <v>0</v>
      </c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</row>
    <row r="20" spans="1:42" s="27" customFormat="1" ht="24.75" customHeight="1">
      <c r="A20" s="183" t="s">
        <v>2</v>
      </c>
      <c r="B20" s="185" t="s">
        <v>3</v>
      </c>
      <c r="C20" s="178" t="s">
        <v>35</v>
      </c>
      <c r="D20" s="146" t="s">
        <v>36</v>
      </c>
      <c r="E20" s="122" t="s">
        <v>98</v>
      </c>
      <c r="F20" s="151" t="s">
        <v>28</v>
      </c>
      <c r="G20" s="156" t="s">
        <v>27</v>
      </c>
      <c r="H20" s="187">
        <v>2005</v>
      </c>
      <c r="I20" s="188"/>
      <c r="J20" s="188"/>
      <c r="K20" s="188"/>
      <c r="L20" s="189"/>
      <c r="M20" s="153">
        <v>2006</v>
      </c>
      <c r="N20" s="154"/>
      <c r="O20" s="154"/>
      <c r="P20" s="154"/>
      <c r="Q20" s="155"/>
      <c r="R20" s="153">
        <v>2007</v>
      </c>
      <c r="S20" s="154"/>
      <c r="T20" s="154"/>
      <c r="U20" s="154"/>
      <c r="V20" s="155"/>
      <c r="W20" s="153">
        <v>2008</v>
      </c>
      <c r="X20" s="154"/>
      <c r="Y20" s="154"/>
      <c r="Z20" s="155"/>
      <c r="AA20" s="153">
        <v>2009</v>
      </c>
      <c r="AB20" s="154"/>
      <c r="AC20" s="154"/>
      <c r="AD20" s="155"/>
      <c r="AE20" s="153">
        <v>2010</v>
      </c>
      <c r="AF20" s="154"/>
      <c r="AG20" s="154"/>
      <c r="AH20" s="155"/>
      <c r="AI20" s="153">
        <v>2011</v>
      </c>
      <c r="AJ20" s="154"/>
      <c r="AK20" s="154"/>
      <c r="AL20" s="155"/>
      <c r="AM20" s="25"/>
      <c r="AN20" s="26"/>
      <c r="AP20" s="28"/>
    </row>
    <row r="21" spans="1:40" s="27" customFormat="1" ht="78" customHeight="1">
      <c r="A21" s="184"/>
      <c r="B21" s="186"/>
      <c r="C21" s="147"/>
      <c r="D21" s="147"/>
      <c r="E21" s="108"/>
      <c r="F21" s="152"/>
      <c r="G21" s="157"/>
      <c r="H21" s="36" t="s">
        <v>32</v>
      </c>
      <c r="I21" s="23" t="s">
        <v>7</v>
      </c>
      <c r="J21" s="24" t="s">
        <v>6</v>
      </c>
      <c r="K21" s="24" t="s">
        <v>8</v>
      </c>
      <c r="L21" s="24" t="s">
        <v>9</v>
      </c>
      <c r="M21" s="36" t="s">
        <v>32</v>
      </c>
      <c r="N21" s="23" t="s">
        <v>7</v>
      </c>
      <c r="O21" s="24" t="s">
        <v>6</v>
      </c>
      <c r="P21" s="24" t="s">
        <v>8</v>
      </c>
      <c r="Q21" s="24" t="s">
        <v>9</v>
      </c>
      <c r="R21" s="36" t="s">
        <v>32</v>
      </c>
      <c r="S21" s="23" t="s">
        <v>7</v>
      </c>
      <c r="T21" s="24" t="s">
        <v>6</v>
      </c>
      <c r="U21" s="24" t="s">
        <v>8</v>
      </c>
      <c r="V21" s="24" t="s">
        <v>9</v>
      </c>
      <c r="W21" s="23" t="s">
        <v>7</v>
      </c>
      <c r="X21" s="24" t="s">
        <v>6</v>
      </c>
      <c r="Y21" s="24" t="s">
        <v>8</v>
      </c>
      <c r="Z21" s="24" t="s">
        <v>9</v>
      </c>
      <c r="AA21" s="23" t="s">
        <v>7</v>
      </c>
      <c r="AB21" s="24" t="s">
        <v>6</v>
      </c>
      <c r="AC21" s="24" t="s">
        <v>8</v>
      </c>
      <c r="AD21" s="24" t="s">
        <v>9</v>
      </c>
      <c r="AE21" s="23" t="s">
        <v>7</v>
      </c>
      <c r="AF21" s="24" t="s">
        <v>6</v>
      </c>
      <c r="AG21" s="24" t="s">
        <v>8</v>
      </c>
      <c r="AH21" s="24" t="s">
        <v>9</v>
      </c>
      <c r="AI21" s="23" t="s">
        <v>7</v>
      </c>
      <c r="AJ21" s="24" t="s">
        <v>6</v>
      </c>
      <c r="AK21" s="24" t="s">
        <v>8</v>
      </c>
      <c r="AL21" s="24" t="s">
        <v>9</v>
      </c>
      <c r="AM21" s="29"/>
      <c r="AN21" s="30"/>
    </row>
    <row r="22" spans="1:38" ht="25.5" customHeight="1">
      <c r="A22" s="194">
        <v>10</v>
      </c>
      <c r="B22" s="199">
        <v>13</v>
      </c>
      <c r="C22" s="195" t="s">
        <v>104</v>
      </c>
      <c r="D22" s="22" t="s">
        <v>37</v>
      </c>
      <c r="E22" s="125" t="s">
        <v>103</v>
      </c>
      <c r="F22" s="174">
        <f>SUM(I22,N22,S22,W22,AA22,AE22,AI22)</f>
        <v>11856032</v>
      </c>
      <c r="G22" s="40">
        <v>25000</v>
      </c>
      <c r="H22" s="50">
        <v>517443</v>
      </c>
      <c r="I22" s="158">
        <f>SUM(J22:L22)</f>
        <v>3161820</v>
      </c>
      <c r="J22" s="161">
        <v>3153044</v>
      </c>
      <c r="K22" s="161">
        <v>8776</v>
      </c>
      <c r="L22" s="161">
        <v>0</v>
      </c>
      <c r="M22" s="48">
        <v>0</v>
      </c>
      <c r="N22" s="164">
        <f>SUM(M22:M35)</f>
        <v>4589212</v>
      </c>
      <c r="O22" s="167">
        <f>N22-P22</f>
        <v>3989212</v>
      </c>
      <c r="P22" s="167">
        <v>600000</v>
      </c>
      <c r="Q22" s="167">
        <v>0</v>
      </c>
      <c r="R22" s="49">
        <v>0</v>
      </c>
      <c r="S22" s="158">
        <f>SUM(T22:V22)</f>
        <v>3505000</v>
      </c>
      <c r="T22" s="161">
        <v>3505000</v>
      </c>
      <c r="U22" s="161">
        <v>0</v>
      </c>
      <c r="V22" s="161">
        <v>0</v>
      </c>
      <c r="W22" s="164">
        <f>SUM(X22:Z22)</f>
        <v>600000</v>
      </c>
      <c r="X22" s="167">
        <v>600000</v>
      </c>
      <c r="Y22" s="167">
        <v>0</v>
      </c>
      <c r="Z22" s="167">
        <v>0</v>
      </c>
      <c r="AA22" s="158">
        <f>SUM(AB22:AD22)</f>
        <v>0</v>
      </c>
      <c r="AB22" s="161">
        <v>0</v>
      </c>
      <c r="AC22" s="161">
        <v>0</v>
      </c>
      <c r="AD22" s="161">
        <v>0</v>
      </c>
      <c r="AE22" s="164">
        <f>SUM(AF22:AH22)</f>
        <v>0</v>
      </c>
      <c r="AF22" s="167">
        <v>0</v>
      </c>
      <c r="AG22" s="167">
        <v>0</v>
      </c>
      <c r="AH22" s="167">
        <v>0</v>
      </c>
      <c r="AI22" s="158">
        <f>SUM(AJ22:AL22)</f>
        <v>0</v>
      </c>
      <c r="AJ22" s="161">
        <v>0</v>
      </c>
      <c r="AK22" s="161">
        <v>0</v>
      </c>
      <c r="AL22" s="161">
        <v>0</v>
      </c>
    </row>
    <row r="23" spans="1:38" ht="25.5" customHeight="1">
      <c r="A23" s="192"/>
      <c r="B23" s="192"/>
      <c r="C23" s="196"/>
      <c r="D23" s="22" t="s">
        <v>38</v>
      </c>
      <c r="E23" s="126"/>
      <c r="F23" s="198"/>
      <c r="G23" s="40">
        <v>25000</v>
      </c>
      <c r="H23" s="50">
        <v>700000</v>
      </c>
      <c r="I23" s="159"/>
      <c r="J23" s="162"/>
      <c r="K23" s="162"/>
      <c r="L23" s="162"/>
      <c r="M23" s="48">
        <v>0</v>
      </c>
      <c r="N23" s="165"/>
      <c r="O23" s="168"/>
      <c r="P23" s="168"/>
      <c r="Q23" s="168"/>
      <c r="R23" s="49">
        <v>0</v>
      </c>
      <c r="S23" s="159"/>
      <c r="T23" s="162"/>
      <c r="U23" s="162"/>
      <c r="V23" s="162"/>
      <c r="W23" s="165"/>
      <c r="X23" s="168"/>
      <c r="Y23" s="168"/>
      <c r="Z23" s="168"/>
      <c r="AA23" s="159"/>
      <c r="AB23" s="162"/>
      <c r="AC23" s="162"/>
      <c r="AD23" s="162"/>
      <c r="AE23" s="165"/>
      <c r="AF23" s="168"/>
      <c r="AG23" s="168"/>
      <c r="AH23" s="168"/>
      <c r="AI23" s="159"/>
      <c r="AJ23" s="162"/>
      <c r="AK23" s="162"/>
      <c r="AL23" s="162"/>
    </row>
    <row r="24" spans="1:38" ht="25.5" customHeight="1">
      <c r="A24" s="192"/>
      <c r="B24" s="192"/>
      <c r="C24" s="196"/>
      <c r="D24" s="22" t="s">
        <v>39</v>
      </c>
      <c r="E24" s="126"/>
      <c r="F24" s="198"/>
      <c r="G24" s="40">
        <v>60000</v>
      </c>
      <c r="H24" s="50">
        <v>1358589</v>
      </c>
      <c r="I24" s="159"/>
      <c r="J24" s="162"/>
      <c r="K24" s="162"/>
      <c r="L24" s="162"/>
      <c r="M24" s="48">
        <v>0</v>
      </c>
      <c r="N24" s="165"/>
      <c r="O24" s="168"/>
      <c r="P24" s="168"/>
      <c r="Q24" s="168"/>
      <c r="R24" s="49">
        <v>0</v>
      </c>
      <c r="S24" s="159"/>
      <c r="T24" s="162"/>
      <c r="U24" s="162"/>
      <c r="V24" s="162"/>
      <c r="W24" s="165"/>
      <c r="X24" s="168"/>
      <c r="Y24" s="168"/>
      <c r="Z24" s="168"/>
      <c r="AA24" s="159"/>
      <c r="AB24" s="162"/>
      <c r="AC24" s="162"/>
      <c r="AD24" s="162"/>
      <c r="AE24" s="165"/>
      <c r="AF24" s="168"/>
      <c r="AG24" s="168"/>
      <c r="AH24" s="168"/>
      <c r="AI24" s="159"/>
      <c r="AJ24" s="162"/>
      <c r="AK24" s="162"/>
      <c r="AL24" s="162"/>
    </row>
    <row r="25" spans="1:38" ht="25.5" customHeight="1">
      <c r="A25" s="192"/>
      <c r="B25" s="192"/>
      <c r="C25" s="196"/>
      <c r="D25" s="22" t="s">
        <v>40</v>
      </c>
      <c r="E25" s="126"/>
      <c r="F25" s="198"/>
      <c r="G25" s="40">
        <v>0</v>
      </c>
      <c r="H25" s="50">
        <v>0</v>
      </c>
      <c r="I25" s="159"/>
      <c r="J25" s="162"/>
      <c r="K25" s="162"/>
      <c r="L25" s="162"/>
      <c r="M25" s="48">
        <v>60000</v>
      </c>
      <c r="N25" s="165"/>
      <c r="O25" s="168"/>
      <c r="P25" s="168"/>
      <c r="Q25" s="168"/>
      <c r="R25" s="49">
        <v>1200000</v>
      </c>
      <c r="S25" s="159"/>
      <c r="T25" s="162"/>
      <c r="U25" s="162"/>
      <c r="V25" s="162"/>
      <c r="W25" s="165"/>
      <c r="X25" s="168"/>
      <c r="Y25" s="168"/>
      <c r="Z25" s="168"/>
      <c r="AA25" s="159"/>
      <c r="AB25" s="162"/>
      <c r="AC25" s="162"/>
      <c r="AD25" s="162"/>
      <c r="AE25" s="165"/>
      <c r="AF25" s="168"/>
      <c r="AG25" s="168"/>
      <c r="AH25" s="168"/>
      <c r="AI25" s="159"/>
      <c r="AJ25" s="162"/>
      <c r="AK25" s="162"/>
      <c r="AL25" s="162"/>
    </row>
    <row r="26" spans="1:38" ht="25.5" customHeight="1">
      <c r="A26" s="192"/>
      <c r="B26" s="192"/>
      <c r="C26" s="196"/>
      <c r="D26" s="22" t="s">
        <v>41</v>
      </c>
      <c r="E26" s="126"/>
      <c r="F26" s="198"/>
      <c r="G26" s="40">
        <v>0</v>
      </c>
      <c r="H26" s="50">
        <v>0</v>
      </c>
      <c r="I26" s="159"/>
      <c r="J26" s="162"/>
      <c r="K26" s="162"/>
      <c r="L26" s="162"/>
      <c r="M26" s="48">
        <v>400000</v>
      </c>
      <c r="N26" s="165"/>
      <c r="O26" s="168"/>
      <c r="P26" s="168"/>
      <c r="Q26" s="168"/>
      <c r="R26" s="49">
        <v>120000</v>
      </c>
      <c r="S26" s="159"/>
      <c r="T26" s="162"/>
      <c r="U26" s="162"/>
      <c r="V26" s="162"/>
      <c r="W26" s="165"/>
      <c r="X26" s="168"/>
      <c r="Y26" s="168"/>
      <c r="Z26" s="168"/>
      <c r="AA26" s="159"/>
      <c r="AB26" s="162"/>
      <c r="AC26" s="162"/>
      <c r="AD26" s="162"/>
      <c r="AE26" s="165"/>
      <c r="AF26" s="168"/>
      <c r="AG26" s="168"/>
      <c r="AH26" s="168"/>
      <c r="AI26" s="159"/>
      <c r="AJ26" s="162"/>
      <c r="AK26" s="162"/>
      <c r="AL26" s="162"/>
    </row>
    <row r="27" spans="1:38" ht="25.5" customHeight="1">
      <c r="A27" s="192"/>
      <c r="B27" s="192"/>
      <c r="C27" s="196"/>
      <c r="D27" s="22" t="s">
        <v>42</v>
      </c>
      <c r="E27" s="126"/>
      <c r="F27" s="198"/>
      <c r="G27" s="40">
        <v>0</v>
      </c>
      <c r="H27" s="50">
        <v>0</v>
      </c>
      <c r="I27" s="159"/>
      <c r="J27" s="162"/>
      <c r="K27" s="162"/>
      <c r="L27" s="162"/>
      <c r="M27" s="48">
        <v>0</v>
      </c>
      <c r="N27" s="165"/>
      <c r="O27" s="168"/>
      <c r="P27" s="168"/>
      <c r="Q27" s="168"/>
      <c r="R27" s="49">
        <v>120000</v>
      </c>
      <c r="S27" s="159"/>
      <c r="T27" s="162"/>
      <c r="U27" s="162"/>
      <c r="V27" s="162"/>
      <c r="W27" s="165"/>
      <c r="X27" s="168"/>
      <c r="Y27" s="168"/>
      <c r="Z27" s="168"/>
      <c r="AA27" s="159"/>
      <c r="AB27" s="162"/>
      <c r="AC27" s="162"/>
      <c r="AD27" s="162"/>
      <c r="AE27" s="165"/>
      <c r="AF27" s="168"/>
      <c r="AG27" s="168"/>
      <c r="AH27" s="168"/>
      <c r="AI27" s="159"/>
      <c r="AJ27" s="162"/>
      <c r="AK27" s="162"/>
      <c r="AL27" s="162"/>
    </row>
    <row r="28" spans="1:38" ht="25.5" customHeight="1">
      <c r="A28" s="192"/>
      <c r="B28" s="192"/>
      <c r="C28" s="196"/>
      <c r="D28" s="22" t="s">
        <v>44</v>
      </c>
      <c r="E28" s="126"/>
      <c r="F28" s="198"/>
      <c r="G28" s="40">
        <v>0</v>
      </c>
      <c r="H28" s="50">
        <v>100000</v>
      </c>
      <c r="I28" s="159"/>
      <c r="J28" s="162"/>
      <c r="K28" s="162"/>
      <c r="L28" s="162"/>
      <c r="M28" s="48">
        <v>2000000</v>
      </c>
      <c r="N28" s="165"/>
      <c r="O28" s="168"/>
      <c r="P28" s="168"/>
      <c r="Q28" s="168"/>
      <c r="R28" s="49">
        <v>0</v>
      </c>
      <c r="S28" s="159"/>
      <c r="T28" s="162"/>
      <c r="U28" s="162"/>
      <c r="V28" s="162"/>
      <c r="W28" s="165"/>
      <c r="X28" s="168"/>
      <c r="Y28" s="168"/>
      <c r="Z28" s="168"/>
      <c r="AA28" s="159"/>
      <c r="AB28" s="162"/>
      <c r="AC28" s="162"/>
      <c r="AD28" s="162"/>
      <c r="AE28" s="165"/>
      <c r="AF28" s="168"/>
      <c r="AG28" s="168"/>
      <c r="AH28" s="168"/>
      <c r="AI28" s="159"/>
      <c r="AJ28" s="162"/>
      <c r="AK28" s="162"/>
      <c r="AL28" s="162"/>
    </row>
    <row r="29" spans="1:38" ht="37.5" customHeight="1">
      <c r="A29" s="192"/>
      <c r="B29" s="192"/>
      <c r="C29" s="196"/>
      <c r="D29" s="22" t="s">
        <v>118</v>
      </c>
      <c r="E29" s="126"/>
      <c r="F29" s="198"/>
      <c r="G29" s="40">
        <v>29280</v>
      </c>
      <c r="H29" s="50">
        <v>450788</v>
      </c>
      <c r="I29" s="159"/>
      <c r="J29" s="162"/>
      <c r="K29" s="162"/>
      <c r="L29" s="162"/>
      <c r="M29" s="48">
        <v>849212</v>
      </c>
      <c r="N29" s="165"/>
      <c r="O29" s="168"/>
      <c r="P29" s="168"/>
      <c r="Q29" s="168"/>
      <c r="R29" s="49">
        <v>0</v>
      </c>
      <c r="S29" s="159"/>
      <c r="T29" s="162"/>
      <c r="U29" s="162"/>
      <c r="V29" s="162"/>
      <c r="W29" s="165"/>
      <c r="X29" s="168"/>
      <c r="Y29" s="168"/>
      <c r="Z29" s="168"/>
      <c r="AA29" s="159"/>
      <c r="AB29" s="162"/>
      <c r="AC29" s="162"/>
      <c r="AD29" s="162"/>
      <c r="AE29" s="165"/>
      <c r="AF29" s="168"/>
      <c r="AG29" s="168"/>
      <c r="AH29" s="168"/>
      <c r="AI29" s="159"/>
      <c r="AJ29" s="162"/>
      <c r="AK29" s="162"/>
      <c r="AL29" s="162"/>
    </row>
    <row r="30" spans="1:38" ht="37.5" customHeight="1">
      <c r="A30" s="192"/>
      <c r="B30" s="192"/>
      <c r="C30" s="196"/>
      <c r="D30" s="92" t="s">
        <v>116</v>
      </c>
      <c r="E30" s="126"/>
      <c r="F30" s="198"/>
      <c r="G30" s="40"/>
      <c r="H30" s="50"/>
      <c r="I30" s="159"/>
      <c r="J30" s="162"/>
      <c r="K30" s="162"/>
      <c r="L30" s="162"/>
      <c r="M30" s="48">
        <v>1200000</v>
      </c>
      <c r="N30" s="165"/>
      <c r="O30" s="168"/>
      <c r="P30" s="168"/>
      <c r="Q30" s="168"/>
      <c r="R30" s="49"/>
      <c r="S30" s="159"/>
      <c r="T30" s="162"/>
      <c r="U30" s="162"/>
      <c r="V30" s="162"/>
      <c r="W30" s="165"/>
      <c r="X30" s="168"/>
      <c r="Y30" s="168"/>
      <c r="Z30" s="168"/>
      <c r="AA30" s="159"/>
      <c r="AB30" s="162"/>
      <c r="AC30" s="162"/>
      <c r="AD30" s="162"/>
      <c r="AE30" s="165"/>
      <c r="AF30" s="168"/>
      <c r="AG30" s="168"/>
      <c r="AH30" s="168"/>
      <c r="AI30" s="159"/>
      <c r="AJ30" s="162"/>
      <c r="AK30" s="162"/>
      <c r="AL30" s="162"/>
    </row>
    <row r="31" spans="1:38" ht="25.5" customHeight="1">
      <c r="A31" s="192"/>
      <c r="B31" s="192"/>
      <c r="C31" s="196"/>
      <c r="D31" s="22" t="s">
        <v>43</v>
      </c>
      <c r="E31" s="126"/>
      <c r="F31" s="198"/>
      <c r="G31" s="40">
        <v>0</v>
      </c>
      <c r="H31" s="50">
        <v>35000</v>
      </c>
      <c r="I31" s="159"/>
      <c r="J31" s="162"/>
      <c r="K31" s="162"/>
      <c r="L31" s="162"/>
      <c r="M31" s="48">
        <v>0</v>
      </c>
      <c r="N31" s="165"/>
      <c r="O31" s="168"/>
      <c r="P31" s="168"/>
      <c r="Q31" s="168"/>
      <c r="R31" s="49">
        <v>465000</v>
      </c>
      <c r="S31" s="159"/>
      <c r="T31" s="162"/>
      <c r="U31" s="162"/>
      <c r="V31" s="162"/>
      <c r="W31" s="165"/>
      <c r="X31" s="168"/>
      <c r="Y31" s="168"/>
      <c r="Z31" s="168"/>
      <c r="AA31" s="159"/>
      <c r="AB31" s="162"/>
      <c r="AC31" s="162"/>
      <c r="AD31" s="162"/>
      <c r="AE31" s="165"/>
      <c r="AF31" s="168"/>
      <c r="AG31" s="168"/>
      <c r="AH31" s="168"/>
      <c r="AI31" s="159"/>
      <c r="AJ31" s="162"/>
      <c r="AK31" s="162"/>
      <c r="AL31" s="162"/>
    </row>
    <row r="32" spans="1:38" ht="25.5" customHeight="1">
      <c r="A32" s="192"/>
      <c r="B32" s="192"/>
      <c r="C32" s="196"/>
      <c r="D32" s="22" t="s">
        <v>45</v>
      </c>
      <c r="E32" s="126"/>
      <c r="F32" s="198"/>
      <c r="G32" s="40">
        <v>0</v>
      </c>
      <c r="H32" s="50">
        <v>0</v>
      </c>
      <c r="I32" s="159"/>
      <c r="J32" s="162"/>
      <c r="K32" s="162"/>
      <c r="L32" s="162"/>
      <c r="M32" s="48">
        <v>30000</v>
      </c>
      <c r="N32" s="165"/>
      <c r="O32" s="168"/>
      <c r="P32" s="168"/>
      <c r="Q32" s="168"/>
      <c r="R32" s="49">
        <v>600000</v>
      </c>
      <c r="S32" s="159"/>
      <c r="T32" s="162"/>
      <c r="U32" s="162"/>
      <c r="V32" s="162"/>
      <c r="W32" s="165"/>
      <c r="X32" s="168"/>
      <c r="Y32" s="168"/>
      <c r="Z32" s="168"/>
      <c r="AA32" s="159"/>
      <c r="AB32" s="162"/>
      <c r="AC32" s="162"/>
      <c r="AD32" s="162"/>
      <c r="AE32" s="165"/>
      <c r="AF32" s="168"/>
      <c r="AG32" s="168"/>
      <c r="AH32" s="168"/>
      <c r="AI32" s="159"/>
      <c r="AJ32" s="162"/>
      <c r="AK32" s="162"/>
      <c r="AL32" s="162"/>
    </row>
    <row r="33" spans="1:38" ht="25.5" customHeight="1">
      <c r="A33" s="192"/>
      <c r="B33" s="192"/>
      <c r="C33" s="196"/>
      <c r="D33" s="22" t="s">
        <v>46</v>
      </c>
      <c r="E33" s="126"/>
      <c r="F33" s="198"/>
      <c r="G33" s="40">
        <v>38610.8</v>
      </c>
      <c r="H33" s="50">
        <v>0</v>
      </c>
      <c r="I33" s="159"/>
      <c r="J33" s="162"/>
      <c r="K33" s="162"/>
      <c r="L33" s="162"/>
      <c r="M33" s="48">
        <v>50000</v>
      </c>
      <c r="N33" s="165"/>
      <c r="O33" s="168"/>
      <c r="P33" s="168"/>
      <c r="Q33" s="168"/>
      <c r="R33" s="49">
        <v>900000</v>
      </c>
      <c r="S33" s="159"/>
      <c r="T33" s="162"/>
      <c r="U33" s="162"/>
      <c r="V33" s="162"/>
      <c r="W33" s="165"/>
      <c r="X33" s="168"/>
      <c r="Y33" s="168"/>
      <c r="Z33" s="168"/>
      <c r="AA33" s="159"/>
      <c r="AB33" s="162"/>
      <c r="AC33" s="162"/>
      <c r="AD33" s="162"/>
      <c r="AE33" s="165"/>
      <c r="AF33" s="168"/>
      <c r="AG33" s="168"/>
      <c r="AH33" s="168"/>
      <c r="AI33" s="159"/>
      <c r="AJ33" s="162"/>
      <c r="AK33" s="162"/>
      <c r="AL33" s="162"/>
    </row>
    <row r="34" spans="1:38" ht="25.5" customHeight="1" hidden="1">
      <c r="A34" s="192"/>
      <c r="B34" s="192"/>
      <c r="C34" s="196"/>
      <c r="D34" s="22" t="s">
        <v>112</v>
      </c>
      <c r="E34" s="126"/>
      <c r="F34" s="198"/>
      <c r="G34" s="40"/>
      <c r="H34" s="50"/>
      <c r="I34" s="159"/>
      <c r="J34" s="162"/>
      <c r="K34" s="162"/>
      <c r="L34" s="162"/>
      <c r="M34" s="48"/>
      <c r="N34" s="165"/>
      <c r="O34" s="168"/>
      <c r="P34" s="168"/>
      <c r="Q34" s="168"/>
      <c r="R34" s="49"/>
      <c r="S34" s="159"/>
      <c r="T34" s="162"/>
      <c r="U34" s="162"/>
      <c r="V34" s="162"/>
      <c r="W34" s="165"/>
      <c r="X34" s="168"/>
      <c r="Y34" s="168"/>
      <c r="Z34" s="168"/>
      <c r="AA34" s="159"/>
      <c r="AB34" s="162"/>
      <c r="AC34" s="162"/>
      <c r="AD34" s="162"/>
      <c r="AE34" s="165"/>
      <c r="AF34" s="168"/>
      <c r="AG34" s="168"/>
      <c r="AH34" s="168"/>
      <c r="AI34" s="159"/>
      <c r="AJ34" s="162"/>
      <c r="AK34" s="162"/>
      <c r="AL34" s="162"/>
    </row>
    <row r="35" spans="1:38" ht="25.5" customHeight="1">
      <c r="A35" s="193"/>
      <c r="B35" s="193"/>
      <c r="C35" s="197"/>
      <c r="D35" s="22" t="s">
        <v>47</v>
      </c>
      <c r="E35" s="128"/>
      <c r="F35" s="175"/>
      <c r="G35" s="40">
        <v>18068</v>
      </c>
      <c r="H35" s="50">
        <v>0</v>
      </c>
      <c r="I35" s="160"/>
      <c r="J35" s="163"/>
      <c r="K35" s="163"/>
      <c r="L35" s="163"/>
      <c r="M35" s="48">
        <v>0</v>
      </c>
      <c r="N35" s="166"/>
      <c r="O35" s="169"/>
      <c r="P35" s="169"/>
      <c r="Q35" s="169"/>
      <c r="R35" s="49">
        <v>100000</v>
      </c>
      <c r="S35" s="160"/>
      <c r="T35" s="163"/>
      <c r="U35" s="163"/>
      <c r="V35" s="163"/>
      <c r="W35" s="166"/>
      <c r="X35" s="169"/>
      <c r="Y35" s="169"/>
      <c r="Z35" s="169"/>
      <c r="AA35" s="160"/>
      <c r="AB35" s="163"/>
      <c r="AC35" s="163"/>
      <c r="AD35" s="163"/>
      <c r="AE35" s="166"/>
      <c r="AF35" s="169"/>
      <c r="AG35" s="169"/>
      <c r="AH35" s="169"/>
      <c r="AI35" s="160"/>
      <c r="AJ35" s="163"/>
      <c r="AK35" s="163"/>
      <c r="AL35" s="163"/>
    </row>
    <row r="36" spans="1:38" ht="65.25" customHeight="1">
      <c r="A36" s="11">
        <v>11</v>
      </c>
      <c r="B36" s="11">
        <v>13</v>
      </c>
      <c r="C36" s="22" t="s">
        <v>16</v>
      </c>
      <c r="D36" s="38" t="s">
        <v>31</v>
      </c>
      <c r="E36" s="38" t="s">
        <v>99</v>
      </c>
      <c r="F36" s="34">
        <f aca="true" t="shared" si="8" ref="F36:F45">SUM(I36,N36,S36,W36,AA36,AE36,AI36)</f>
        <v>3300000</v>
      </c>
      <c r="G36" s="40">
        <v>0</v>
      </c>
      <c r="H36" s="47" t="s">
        <v>31</v>
      </c>
      <c r="I36" s="16">
        <f>SUM(J36:L36)</f>
        <v>0</v>
      </c>
      <c r="J36" s="20">
        <v>0</v>
      </c>
      <c r="K36" s="20">
        <v>0</v>
      </c>
      <c r="L36" s="20">
        <v>0</v>
      </c>
      <c r="M36" s="48" t="s">
        <v>31</v>
      </c>
      <c r="N36" s="18">
        <f>SUM(O36:Q36)</f>
        <v>0</v>
      </c>
      <c r="O36" s="21">
        <v>0</v>
      </c>
      <c r="P36" s="21">
        <v>0</v>
      </c>
      <c r="Q36" s="21">
        <v>0</v>
      </c>
      <c r="R36" s="49" t="s">
        <v>31</v>
      </c>
      <c r="S36" s="16">
        <f>SUM(T36:V36)</f>
        <v>0</v>
      </c>
      <c r="T36" s="20">
        <v>0</v>
      </c>
      <c r="U36" s="20">
        <v>0</v>
      </c>
      <c r="V36" s="20">
        <v>0</v>
      </c>
      <c r="W36" s="18">
        <f>SUM(X36:Z36)</f>
        <v>0</v>
      </c>
      <c r="X36" s="21">
        <v>0</v>
      </c>
      <c r="Y36" s="21">
        <v>0</v>
      </c>
      <c r="Z36" s="21">
        <v>0</v>
      </c>
      <c r="AA36" s="16">
        <f>SUM(AB36:AD36)</f>
        <v>200000</v>
      </c>
      <c r="AB36" s="20">
        <v>0</v>
      </c>
      <c r="AC36" s="20">
        <v>0</v>
      </c>
      <c r="AD36" s="20">
        <v>200000</v>
      </c>
      <c r="AE36" s="18">
        <f>SUM(AF36:AH36)</f>
        <v>1500000</v>
      </c>
      <c r="AF36" s="21">
        <v>0</v>
      </c>
      <c r="AG36" s="21">
        <v>1100000</v>
      </c>
      <c r="AH36" s="21">
        <v>400000</v>
      </c>
      <c r="AI36" s="16">
        <f>SUM(AJ36:AL36)</f>
        <v>1600000</v>
      </c>
      <c r="AJ36" s="20">
        <v>0</v>
      </c>
      <c r="AK36" s="20">
        <v>1150000</v>
      </c>
      <c r="AL36" s="20">
        <v>450000</v>
      </c>
    </row>
    <row r="37" spans="1:38" ht="42" customHeight="1">
      <c r="A37" s="199">
        <v>12</v>
      </c>
      <c r="B37" s="199">
        <v>13</v>
      </c>
      <c r="C37" s="195" t="s">
        <v>15</v>
      </c>
      <c r="D37" s="22" t="s">
        <v>49</v>
      </c>
      <c r="E37" s="125" t="s">
        <v>105</v>
      </c>
      <c r="F37" s="174">
        <f>SUM(I37,N37,S37,W37,AA37,AE37,AI37)</f>
        <v>10230000</v>
      </c>
      <c r="G37" s="40">
        <v>0</v>
      </c>
      <c r="H37" s="50">
        <v>100000</v>
      </c>
      <c r="I37" s="158">
        <f>SUM(J37:L37)</f>
        <v>100000</v>
      </c>
      <c r="J37" s="161">
        <v>100000</v>
      </c>
      <c r="K37" s="161">
        <v>0</v>
      </c>
      <c r="L37" s="161">
        <v>0</v>
      </c>
      <c r="M37" s="48">
        <v>80000</v>
      </c>
      <c r="N37" s="164">
        <f>SUM(O37:Q37)</f>
        <v>130000</v>
      </c>
      <c r="O37" s="167">
        <v>130000</v>
      </c>
      <c r="P37" s="167">
        <v>0</v>
      </c>
      <c r="Q37" s="167">
        <v>0</v>
      </c>
      <c r="R37" s="49">
        <v>80000</v>
      </c>
      <c r="S37" s="158">
        <f>SUM(T37:V37)</f>
        <v>5000000</v>
      </c>
      <c r="T37" s="161">
        <v>80000</v>
      </c>
      <c r="U37" s="161">
        <v>4920000</v>
      </c>
      <c r="V37" s="161">
        <v>0</v>
      </c>
      <c r="W37" s="164">
        <f>SUM(X37:Z37)</f>
        <v>5000000</v>
      </c>
      <c r="X37" s="167">
        <v>0</v>
      </c>
      <c r="Y37" s="167">
        <v>5000000</v>
      </c>
      <c r="Z37" s="167">
        <v>0</v>
      </c>
      <c r="AA37" s="158">
        <f>SUM(AB37:AD37)</f>
        <v>0</v>
      </c>
      <c r="AB37" s="161">
        <v>0</v>
      </c>
      <c r="AC37" s="161">
        <v>0</v>
      </c>
      <c r="AD37" s="161">
        <v>0</v>
      </c>
      <c r="AE37" s="164">
        <f>SUM(AF37:AH37)</f>
        <v>0</v>
      </c>
      <c r="AF37" s="167">
        <v>0</v>
      </c>
      <c r="AG37" s="167">
        <v>0</v>
      </c>
      <c r="AH37" s="167">
        <v>0</v>
      </c>
      <c r="AI37" s="158">
        <f>SUM(AJ37:AL37)</f>
        <v>0</v>
      </c>
      <c r="AJ37" s="161">
        <v>0</v>
      </c>
      <c r="AK37" s="161">
        <v>0</v>
      </c>
      <c r="AL37" s="161">
        <v>0</v>
      </c>
    </row>
    <row r="38" spans="1:38" ht="42" customHeight="1">
      <c r="A38" s="200"/>
      <c r="B38" s="200"/>
      <c r="C38" s="197"/>
      <c r="D38" s="22" t="s">
        <v>50</v>
      </c>
      <c r="E38" s="128"/>
      <c r="F38" s="175"/>
      <c r="G38" s="40">
        <v>0</v>
      </c>
      <c r="H38" s="50">
        <v>0</v>
      </c>
      <c r="I38" s="160"/>
      <c r="J38" s="163"/>
      <c r="K38" s="163"/>
      <c r="L38" s="163"/>
      <c r="M38" s="48">
        <v>0</v>
      </c>
      <c r="N38" s="166"/>
      <c r="O38" s="169"/>
      <c r="P38" s="169"/>
      <c r="Q38" s="169"/>
      <c r="R38" s="49">
        <v>50000</v>
      </c>
      <c r="S38" s="160"/>
      <c r="T38" s="163"/>
      <c r="U38" s="163"/>
      <c r="V38" s="163"/>
      <c r="W38" s="166"/>
      <c r="X38" s="169"/>
      <c r="Y38" s="169"/>
      <c r="Z38" s="169"/>
      <c r="AA38" s="160"/>
      <c r="AB38" s="163"/>
      <c r="AC38" s="163"/>
      <c r="AD38" s="163"/>
      <c r="AE38" s="166"/>
      <c r="AF38" s="169"/>
      <c r="AG38" s="169"/>
      <c r="AH38" s="169"/>
      <c r="AI38" s="160"/>
      <c r="AJ38" s="163"/>
      <c r="AK38" s="163"/>
      <c r="AL38" s="163"/>
    </row>
    <row r="39" spans="1:38" ht="168" customHeight="1">
      <c r="A39" s="11">
        <v>13</v>
      </c>
      <c r="B39" s="11">
        <v>12</v>
      </c>
      <c r="C39" s="92" t="s">
        <v>117</v>
      </c>
      <c r="D39" s="38" t="s">
        <v>31</v>
      </c>
      <c r="E39" s="38" t="s">
        <v>99</v>
      </c>
      <c r="F39" s="34">
        <f t="shared" si="8"/>
        <v>1600000</v>
      </c>
      <c r="G39" s="40">
        <v>0</v>
      </c>
      <c r="H39" s="47" t="s">
        <v>31</v>
      </c>
      <c r="I39" s="16">
        <f>SUM(J39:L39)</f>
        <v>0</v>
      </c>
      <c r="J39" s="20">
        <v>0</v>
      </c>
      <c r="K39" s="20">
        <v>0</v>
      </c>
      <c r="L39" s="20">
        <v>0</v>
      </c>
      <c r="M39" s="48" t="s">
        <v>31</v>
      </c>
      <c r="N39" s="18">
        <f>SUM(O39:Q39)</f>
        <v>300000</v>
      </c>
      <c r="O39" s="93">
        <f>60000+100000</f>
        <v>160000</v>
      </c>
      <c r="P39" s="21">
        <v>140000</v>
      </c>
      <c r="Q39" s="21">
        <v>0</v>
      </c>
      <c r="R39" s="49" t="s">
        <v>31</v>
      </c>
      <c r="S39" s="16">
        <f>SUM(T39:V39)</f>
        <v>200000</v>
      </c>
      <c r="T39" s="20">
        <v>60000</v>
      </c>
      <c r="U39" s="20">
        <v>140000</v>
      </c>
      <c r="V39" s="20">
        <v>0</v>
      </c>
      <c r="W39" s="18">
        <f>SUM(X39:Z39)</f>
        <v>200000</v>
      </c>
      <c r="X39" s="21">
        <v>60000</v>
      </c>
      <c r="Y39" s="21">
        <v>140000</v>
      </c>
      <c r="Z39" s="21">
        <v>0</v>
      </c>
      <c r="AA39" s="16">
        <f>SUM(AB39:AD39)</f>
        <v>300000</v>
      </c>
      <c r="AB39" s="20">
        <v>100000</v>
      </c>
      <c r="AC39" s="20">
        <v>200000</v>
      </c>
      <c r="AD39" s="20">
        <v>0</v>
      </c>
      <c r="AE39" s="18">
        <f>SUM(AF39:AH39)</f>
        <v>300000</v>
      </c>
      <c r="AF39" s="21">
        <v>100000</v>
      </c>
      <c r="AG39" s="21">
        <v>200000</v>
      </c>
      <c r="AH39" s="21">
        <v>0</v>
      </c>
      <c r="AI39" s="16">
        <f>SUM(AJ39:AL39)</f>
        <v>300000</v>
      </c>
      <c r="AJ39" s="20">
        <v>100000</v>
      </c>
      <c r="AK39" s="20">
        <v>200000</v>
      </c>
      <c r="AL39" s="20">
        <v>0</v>
      </c>
    </row>
    <row r="40" spans="1:38" ht="112.5" customHeight="1">
      <c r="A40" s="35">
        <v>14</v>
      </c>
      <c r="B40" s="11">
        <v>10</v>
      </c>
      <c r="C40" s="22" t="s">
        <v>30</v>
      </c>
      <c r="D40" s="22" t="s">
        <v>34</v>
      </c>
      <c r="E40" s="38" t="s">
        <v>99</v>
      </c>
      <c r="F40" s="34">
        <f t="shared" si="8"/>
        <v>4100000</v>
      </c>
      <c r="G40" s="40">
        <v>0</v>
      </c>
      <c r="H40" s="47" t="s">
        <v>31</v>
      </c>
      <c r="I40" s="16">
        <f>SUM(J40:L40)</f>
        <v>0</v>
      </c>
      <c r="J40" s="20">
        <v>0</v>
      </c>
      <c r="K40" s="20">
        <v>0</v>
      </c>
      <c r="L40" s="20">
        <v>0</v>
      </c>
      <c r="M40" s="48" t="s">
        <v>31</v>
      </c>
      <c r="N40" s="18">
        <f>SUM(O40:Q40)</f>
        <v>100000</v>
      </c>
      <c r="O40" s="21">
        <v>0</v>
      </c>
      <c r="P40" s="21">
        <v>0</v>
      </c>
      <c r="Q40" s="21">
        <v>100000</v>
      </c>
      <c r="R40" s="49" t="s">
        <v>31</v>
      </c>
      <c r="S40" s="16">
        <f>SUM(T40:V40)</f>
        <v>0</v>
      </c>
      <c r="T40" s="20">
        <v>0</v>
      </c>
      <c r="U40" s="20">
        <v>0</v>
      </c>
      <c r="V40" s="20">
        <v>0</v>
      </c>
      <c r="W40" s="18">
        <f>SUM(X40:Z40)</f>
        <v>0</v>
      </c>
      <c r="X40" s="21">
        <v>0</v>
      </c>
      <c r="Y40" s="21">
        <v>0</v>
      </c>
      <c r="Z40" s="21">
        <v>0</v>
      </c>
      <c r="AA40" s="16">
        <f>SUM(AB40:AD40)</f>
        <v>0</v>
      </c>
      <c r="AB40" s="20">
        <v>0</v>
      </c>
      <c r="AC40" s="20">
        <v>0</v>
      </c>
      <c r="AD40" s="20">
        <v>0</v>
      </c>
      <c r="AE40" s="18">
        <f>SUM(AF40:AH40)</f>
        <v>2000000</v>
      </c>
      <c r="AF40" s="21">
        <v>0</v>
      </c>
      <c r="AG40" s="21">
        <v>1500000</v>
      </c>
      <c r="AH40" s="21">
        <v>500000</v>
      </c>
      <c r="AI40" s="16">
        <f>SUM(AJ40:AL40)</f>
        <v>2000000</v>
      </c>
      <c r="AJ40" s="20">
        <v>0</v>
      </c>
      <c r="AK40" s="20">
        <v>1500000</v>
      </c>
      <c r="AL40" s="20">
        <v>500000</v>
      </c>
    </row>
    <row r="41" spans="1:38" ht="45" customHeight="1">
      <c r="A41" s="194">
        <v>15</v>
      </c>
      <c r="B41" s="199">
        <v>10</v>
      </c>
      <c r="C41" s="195" t="s">
        <v>17</v>
      </c>
      <c r="D41" s="14" t="s">
        <v>51</v>
      </c>
      <c r="E41" s="125" t="s">
        <v>99</v>
      </c>
      <c r="F41" s="174">
        <f t="shared" si="8"/>
        <v>1504490</v>
      </c>
      <c r="G41" s="176">
        <v>55031</v>
      </c>
      <c r="H41" s="50">
        <v>760000</v>
      </c>
      <c r="I41" s="158">
        <f>SUM(J41:L41)</f>
        <v>791490</v>
      </c>
      <c r="J41" s="161">
        <v>0</v>
      </c>
      <c r="K41" s="161">
        <v>100000</v>
      </c>
      <c r="L41" s="161">
        <v>691490</v>
      </c>
      <c r="M41" s="48">
        <v>0</v>
      </c>
      <c r="N41" s="164">
        <f>SUM(O41:Q41)</f>
        <v>713000</v>
      </c>
      <c r="O41" s="167">
        <v>0</v>
      </c>
      <c r="P41" s="167">
        <v>0</v>
      </c>
      <c r="Q41" s="167">
        <v>713000</v>
      </c>
      <c r="R41" s="49">
        <v>0</v>
      </c>
      <c r="S41" s="158">
        <f>SUM(T41:V41)</f>
        <v>0</v>
      </c>
      <c r="T41" s="161">
        <v>0</v>
      </c>
      <c r="U41" s="161">
        <v>0</v>
      </c>
      <c r="V41" s="161">
        <v>0</v>
      </c>
      <c r="W41" s="164">
        <f>SUM(X41:Z41)</f>
        <v>0</v>
      </c>
      <c r="X41" s="167">
        <v>0</v>
      </c>
      <c r="Y41" s="167">
        <v>0</v>
      </c>
      <c r="Z41" s="167">
        <v>0</v>
      </c>
      <c r="AA41" s="158">
        <f>SUM(AB41:AD41)</f>
        <v>0</v>
      </c>
      <c r="AB41" s="161">
        <v>0</v>
      </c>
      <c r="AC41" s="161">
        <v>0</v>
      </c>
      <c r="AD41" s="161">
        <v>0</v>
      </c>
      <c r="AE41" s="164">
        <f>SUM(AF41:AH41)</f>
        <v>0</v>
      </c>
      <c r="AF41" s="167">
        <v>0</v>
      </c>
      <c r="AG41" s="167">
        <v>0</v>
      </c>
      <c r="AH41" s="167">
        <v>0</v>
      </c>
      <c r="AI41" s="158">
        <f>SUM(AJ41:AL41)</f>
        <v>0</v>
      </c>
      <c r="AJ41" s="161">
        <v>0</v>
      </c>
      <c r="AK41" s="161">
        <v>0</v>
      </c>
      <c r="AL41" s="161">
        <v>0</v>
      </c>
    </row>
    <row r="42" spans="1:38" ht="45" customHeight="1">
      <c r="A42" s="201"/>
      <c r="B42" s="213"/>
      <c r="C42" s="196"/>
      <c r="D42" s="14" t="s">
        <v>52</v>
      </c>
      <c r="E42" s="126"/>
      <c r="F42" s="198"/>
      <c r="G42" s="221"/>
      <c r="H42" s="50">
        <v>31490</v>
      </c>
      <c r="I42" s="159"/>
      <c r="J42" s="162"/>
      <c r="K42" s="162"/>
      <c r="L42" s="162"/>
      <c r="M42" s="48">
        <v>400000</v>
      </c>
      <c r="N42" s="165"/>
      <c r="O42" s="168"/>
      <c r="P42" s="168"/>
      <c r="Q42" s="168"/>
      <c r="R42" s="49">
        <v>0</v>
      </c>
      <c r="S42" s="159"/>
      <c r="T42" s="162"/>
      <c r="U42" s="162"/>
      <c r="V42" s="162"/>
      <c r="W42" s="165"/>
      <c r="X42" s="168"/>
      <c r="Y42" s="168"/>
      <c r="Z42" s="168"/>
      <c r="AA42" s="159"/>
      <c r="AB42" s="162"/>
      <c r="AC42" s="162"/>
      <c r="AD42" s="162"/>
      <c r="AE42" s="165"/>
      <c r="AF42" s="168"/>
      <c r="AG42" s="168"/>
      <c r="AH42" s="168"/>
      <c r="AI42" s="159"/>
      <c r="AJ42" s="162"/>
      <c r="AK42" s="162"/>
      <c r="AL42" s="162"/>
    </row>
    <row r="43" spans="1:38" ht="45" customHeight="1">
      <c r="A43" s="202"/>
      <c r="B43" s="200"/>
      <c r="C43" s="197"/>
      <c r="D43" s="14" t="s">
        <v>83</v>
      </c>
      <c r="E43" s="128"/>
      <c r="F43" s="175"/>
      <c r="G43" s="177"/>
      <c r="H43" s="50">
        <v>0</v>
      </c>
      <c r="I43" s="160"/>
      <c r="J43" s="163"/>
      <c r="K43" s="163"/>
      <c r="L43" s="163"/>
      <c r="M43" s="48">
        <v>313000</v>
      </c>
      <c r="N43" s="166"/>
      <c r="O43" s="169"/>
      <c r="P43" s="169"/>
      <c r="Q43" s="169"/>
      <c r="R43" s="49">
        <v>0</v>
      </c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</row>
    <row r="44" spans="1:38" ht="72.75" customHeight="1">
      <c r="A44" s="35">
        <v>16</v>
      </c>
      <c r="B44" s="11">
        <v>9</v>
      </c>
      <c r="C44" s="22" t="s">
        <v>19</v>
      </c>
      <c r="D44" s="38" t="s">
        <v>31</v>
      </c>
      <c r="E44" s="38" t="s">
        <v>99</v>
      </c>
      <c r="F44" s="34">
        <f t="shared" si="8"/>
        <v>5400000</v>
      </c>
      <c r="G44" s="40">
        <v>29280</v>
      </c>
      <c r="H44" s="47" t="s">
        <v>31</v>
      </c>
      <c r="I44" s="16">
        <f>SUM(J44:L44)</f>
        <v>0</v>
      </c>
      <c r="J44" s="20">
        <v>0</v>
      </c>
      <c r="K44" s="20">
        <v>0</v>
      </c>
      <c r="L44" s="20">
        <v>0</v>
      </c>
      <c r="M44" s="48" t="s">
        <v>31</v>
      </c>
      <c r="N44" s="18">
        <f>SUM(O44:Q44)</f>
        <v>200000</v>
      </c>
      <c r="O44" s="21">
        <v>0</v>
      </c>
      <c r="P44" s="21">
        <v>0</v>
      </c>
      <c r="Q44" s="21">
        <v>200000</v>
      </c>
      <c r="R44" s="49" t="s">
        <v>31</v>
      </c>
      <c r="S44" s="16">
        <f>SUM(T44:V44)</f>
        <v>2200000</v>
      </c>
      <c r="T44" s="20">
        <v>550000</v>
      </c>
      <c r="U44" s="20">
        <v>1650000</v>
      </c>
      <c r="V44" s="20">
        <v>0</v>
      </c>
      <c r="W44" s="18">
        <f>SUM(X44:Z44)</f>
        <v>3000000</v>
      </c>
      <c r="X44" s="21">
        <v>750000</v>
      </c>
      <c r="Y44" s="21">
        <v>2250000</v>
      </c>
      <c r="Z44" s="21">
        <v>0</v>
      </c>
      <c r="AA44" s="16">
        <f>SUM(AB44:AD44)</f>
        <v>0</v>
      </c>
      <c r="AB44" s="20">
        <v>0</v>
      </c>
      <c r="AC44" s="20">
        <v>0</v>
      </c>
      <c r="AD44" s="20">
        <v>0</v>
      </c>
      <c r="AE44" s="18">
        <f>SUM(AF44:AH44)</f>
        <v>0</v>
      </c>
      <c r="AF44" s="21">
        <v>0</v>
      </c>
      <c r="AG44" s="21">
        <v>0</v>
      </c>
      <c r="AH44" s="21">
        <v>0</v>
      </c>
      <c r="AI44" s="16">
        <f>SUM(AJ44:AL44)</f>
        <v>0</v>
      </c>
      <c r="AJ44" s="20">
        <v>0</v>
      </c>
      <c r="AK44" s="20">
        <v>0</v>
      </c>
      <c r="AL44" s="20">
        <v>0</v>
      </c>
    </row>
    <row r="45" spans="1:38" ht="123.75" customHeight="1" thickBot="1">
      <c r="A45" s="35">
        <v>17</v>
      </c>
      <c r="B45" s="11">
        <v>9</v>
      </c>
      <c r="C45" s="22" t="s">
        <v>18</v>
      </c>
      <c r="D45" s="38" t="s">
        <v>31</v>
      </c>
      <c r="E45" s="38" t="s">
        <v>103</v>
      </c>
      <c r="F45" s="34">
        <f t="shared" si="8"/>
        <v>24000000</v>
      </c>
      <c r="G45" s="40">
        <v>33000</v>
      </c>
      <c r="H45" s="47" t="s">
        <v>31</v>
      </c>
      <c r="I45" s="16">
        <f>SUM(J45:L45)</f>
        <v>0</v>
      </c>
      <c r="J45" s="20">
        <v>0</v>
      </c>
      <c r="K45" s="20">
        <v>0</v>
      </c>
      <c r="L45" s="20">
        <v>0</v>
      </c>
      <c r="M45" s="48" t="s">
        <v>31</v>
      </c>
      <c r="N45" s="18">
        <f>SUM(O45:Q45)</f>
        <v>1000000</v>
      </c>
      <c r="O45" s="21">
        <v>1000000</v>
      </c>
      <c r="P45" s="21">
        <v>0</v>
      </c>
      <c r="Q45" s="21">
        <v>0</v>
      </c>
      <c r="R45" s="49" t="s">
        <v>31</v>
      </c>
      <c r="S45" s="16">
        <f>SUM(T45:V45)</f>
        <v>4000000</v>
      </c>
      <c r="T45" s="20">
        <v>0</v>
      </c>
      <c r="U45" s="20">
        <v>4000000</v>
      </c>
      <c r="V45" s="20">
        <v>0</v>
      </c>
      <c r="W45" s="18">
        <f>SUM(X45:Z45)</f>
        <v>3000000</v>
      </c>
      <c r="X45" s="21">
        <v>0</v>
      </c>
      <c r="Y45" s="21">
        <v>3000000</v>
      </c>
      <c r="Z45" s="21">
        <v>0</v>
      </c>
      <c r="AA45" s="16">
        <f>SUM(AB45:AD45)</f>
        <v>6000000</v>
      </c>
      <c r="AB45" s="20">
        <v>0</v>
      </c>
      <c r="AC45" s="20">
        <v>6000000</v>
      </c>
      <c r="AD45" s="20">
        <v>0</v>
      </c>
      <c r="AE45" s="18">
        <f>SUM(AF45:AH45)</f>
        <v>5000000</v>
      </c>
      <c r="AF45" s="21">
        <v>0</v>
      </c>
      <c r="AG45" s="21">
        <v>5000000</v>
      </c>
      <c r="AH45" s="21">
        <v>0</v>
      </c>
      <c r="AI45" s="16">
        <f>SUM(AJ45:AL45)</f>
        <v>5000000</v>
      </c>
      <c r="AJ45" s="20">
        <v>0</v>
      </c>
      <c r="AK45" s="20">
        <v>5000000</v>
      </c>
      <c r="AL45" s="20">
        <v>0</v>
      </c>
    </row>
    <row r="46" spans="1:42" s="27" customFormat="1" ht="24.75" customHeight="1">
      <c r="A46" s="183" t="s">
        <v>2</v>
      </c>
      <c r="B46" s="185" t="s">
        <v>3</v>
      </c>
      <c r="C46" s="178" t="s">
        <v>35</v>
      </c>
      <c r="D46" s="146" t="s">
        <v>36</v>
      </c>
      <c r="E46" s="122" t="s">
        <v>98</v>
      </c>
      <c r="F46" s="151" t="s">
        <v>28</v>
      </c>
      <c r="G46" s="156" t="s">
        <v>27</v>
      </c>
      <c r="H46" s="187">
        <v>2005</v>
      </c>
      <c r="I46" s="188"/>
      <c r="J46" s="188"/>
      <c r="K46" s="188"/>
      <c r="L46" s="189"/>
      <c r="M46" s="153">
        <v>2006</v>
      </c>
      <c r="N46" s="154"/>
      <c r="O46" s="154"/>
      <c r="P46" s="154"/>
      <c r="Q46" s="155"/>
      <c r="R46" s="153">
        <v>2007</v>
      </c>
      <c r="S46" s="154"/>
      <c r="T46" s="154"/>
      <c r="U46" s="154"/>
      <c r="V46" s="155"/>
      <c r="W46" s="153">
        <v>2008</v>
      </c>
      <c r="X46" s="154"/>
      <c r="Y46" s="154"/>
      <c r="Z46" s="155"/>
      <c r="AA46" s="153">
        <v>2009</v>
      </c>
      <c r="AB46" s="154"/>
      <c r="AC46" s="154"/>
      <c r="AD46" s="155"/>
      <c r="AE46" s="153">
        <v>2010</v>
      </c>
      <c r="AF46" s="154"/>
      <c r="AG46" s="154"/>
      <c r="AH46" s="155"/>
      <c r="AI46" s="153">
        <v>2011</v>
      </c>
      <c r="AJ46" s="154"/>
      <c r="AK46" s="154"/>
      <c r="AL46" s="155"/>
      <c r="AM46" s="25"/>
      <c r="AN46" s="26"/>
      <c r="AP46" s="28"/>
    </row>
    <row r="47" spans="1:40" s="27" customFormat="1" ht="78" customHeight="1">
      <c r="A47" s="184"/>
      <c r="B47" s="186"/>
      <c r="C47" s="147"/>
      <c r="D47" s="147"/>
      <c r="E47" s="108"/>
      <c r="F47" s="152"/>
      <c r="G47" s="157"/>
      <c r="H47" s="36" t="s">
        <v>32</v>
      </c>
      <c r="I47" s="23" t="s">
        <v>7</v>
      </c>
      <c r="J47" s="24" t="s">
        <v>6</v>
      </c>
      <c r="K47" s="24" t="s">
        <v>8</v>
      </c>
      <c r="L47" s="24" t="s">
        <v>9</v>
      </c>
      <c r="M47" s="36" t="s">
        <v>32</v>
      </c>
      <c r="N47" s="23" t="s">
        <v>7</v>
      </c>
      <c r="O47" s="24" t="s">
        <v>6</v>
      </c>
      <c r="P47" s="24" t="s">
        <v>8</v>
      </c>
      <c r="Q47" s="24" t="s">
        <v>9</v>
      </c>
      <c r="R47" s="36" t="s">
        <v>32</v>
      </c>
      <c r="S47" s="23" t="s">
        <v>7</v>
      </c>
      <c r="T47" s="24" t="s">
        <v>6</v>
      </c>
      <c r="U47" s="24" t="s">
        <v>8</v>
      </c>
      <c r="V47" s="24" t="s">
        <v>9</v>
      </c>
      <c r="W47" s="23" t="s">
        <v>7</v>
      </c>
      <c r="X47" s="24" t="s">
        <v>6</v>
      </c>
      <c r="Y47" s="24" t="s">
        <v>8</v>
      </c>
      <c r="Z47" s="24" t="s">
        <v>9</v>
      </c>
      <c r="AA47" s="23" t="s">
        <v>7</v>
      </c>
      <c r="AB47" s="24" t="s">
        <v>6</v>
      </c>
      <c r="AC47" s="24" t="s">
        <v>8</v>
      </c>
      <c r="AD47" s="24" t="s">
        <v>9</v>
      </c>
      <c r="AE47" s="23" t="s">
        <v>7</v>
      </c>
      <c r="AF47" s="24" t="s">
        <v>6</v>
      </c>
      <c r="AG47" s="24" t="s">
        <v>8</v>
      </c>
      <c r="AH47" s="24" t="s">
        <v>9</v>
      </c>
      <c r="AI47" s="23" t="s">
        <v>7</v>
      </c>
      <c r="AJ47" s="24" t="s">
        <v>6</v>
      </c>
      <c r="AK47" s="24" t="s">
        <v>8</v>
      </c>
      <c r="AL47" s="24" t="s">
        <v>9</v>
      </c>
      <c r="AM47" s="29"/>
      <c r="AN47" s="30"/>
    </row>
    <row r="48" spans="1:38" ht="69" customHeight="1">
      <c r="A48" s="11">
        <v>18</v>
      </c>
      <c r="B48" s="11">
        <v>8</v>
      </c>
      <c r="C48" s="22" t="s">
        <v>20</v>
      </c>
      <c r="D48" s="38" t="s">
        <v>31</v>
      </c>
      <c r="E48" s="38" t="s">
        <v>103</v>
      </c>
      <c r="F48" s="34">
        <f aca="true" t="shared" si="9" ref="F48:F55">SUM(I48,N48,S48,W48,AA48,AE48,AI48)</f>
        <v>2580000</v>
      </c>
      <c r="G48" s="40">
        <v>0</v>
      </c>
      <c r="H48" s="46" t="s">
        <v>31</v>
      </c>
      <c r="I48" s="16">
        <f>SUM(J48:L48)</f>
        <v>240000</v>
      </c>
      <c r="J48" s="20">
        <v>0</v>
      </c>
      <c r="K48" s="20">
        <v>0</v>
      </c>
      <c r="L48" s="20">
        <v>240000</v>
      </c>
      <c r="M48" s="21" t="s">
        <v>31</v>
      </c>
      <c r="N48" s="18">
        <f>SUM(O48:Q48)</f>
        <v>640000</v>
      </c>
      <c r="O48" s="21">
        <v>300000</v>
      </c>
      <c r="P48" s="21">
        <v>0</v>
      </c>
      <c r="Q48" s="21">
        <v>340000</v>
      </c>
      <c r="R48" s="53" t="s">
        <v>31</v>
      </c>
      <c r="S48" s="16">
        <f>SUM(T48:V48)</f>
        <v>340000</v>
      </c>
      <c r="T48" s="20">
        <v>0</v>
      </c>
      <c r="U48" s="20">
        <v>0</v>
      </c>
      <c r="V48" s="20">
        <v>340000</v>
      </c>
      <c r="W48" s="18">
        <f>SUM(X48:Z48)</f>
        <v>340000</v>
      </c>
      <c r="X48" s="21">
        <v>0</v>
      </c>
      <c r="Y48" s="21">
        <v>0</v>
      </c>
      <c r="Z48" s="21">
        <v>340000</v>
      </c>
      <c r="AA48" s="16">
        <f>SUM(AB48:AD48)</f>
        <v>340000</v>
      </c>
      <c r="AB48" s="20">
        <v>0</v>
      </c>
      <c r="AC48" s="20">
        <v>0</v>
      </c>
      <c r="AD48" s="20">
        <v>340000</v>
      </c>
      <c r="AE48" s="18">
        <f>SUM(AF48:AH48)</f>
        <v>340000</v>
      </c>
      <c r="AF48" s="21">
        <v>0</v>
      </c>
      <c r="AG48" s="21">
        <v>0</v>
      </c>
      <c r="AH48" s="21">
        <v>340000</v>
      </c>
      <c r="AI48" s="16">
        <f>SUM(AJ48:AL48)</f>
        <v>340000</v>
      </c>
      <c r="AJ48" s="20">
        <v>0</v>
      </c>
      <c r="AK48" s="20">
        <v>0</v>
      </c>
      <c r="AL48" s="20">
        <v>340000</v>
      </c>
    </row>
    <row r="49" spans="1:38" ht="119.25" customHeight="1">
      <c r="A49" s="11">
        <v>19</v>
      </c>
      <c r="B49" s="11">
        <v>8</v>
      </c>
      <c r="C49" s="22" t="s">
        <v>25</v>
      </c>
      <c r="D49" s="38" t="s">
        <v>31</v>
      </c>
      <c r="E49" s="38" t="s">
        <v>99</v>
      </c>
      <c r="F49" s="34">
        <f t="shared" si="9"/>
        <v>3000000</v>
      </c>
      <c r="G49" s="40">
        <v>242853</v>
      </c>
      <c r="H49" s="46" t="s">
        <v>31</v>
      </c>
      <c r="I49" s="16">
        <f>SUM(J49:L49)</f>
        <v>0</v>
      </c>
      <c r="J49" s="20">
        <v>0</v>
      </c>
      <c r="K49" s="20">
        <v>0</v>
      </c>
      <c r="L49" s="20">
        <v>0</v>
      </c>
      <c r="M49" s="21" t="s">
        <v>31</v>
      </c>
      <c r="N49" s="18">
        <f>SUM(O49:Q49)</f>
        <v>0</v>
      </c>
      <c r="O49" s="21">
        <v>0</v>
      </c>
      <c r="P49" s="21">
        <v>0</v>
      </c>
      <c r="Q49" s="21">
        <v>0</v>
      </c>
      <c r="R49" s="53" t="s">
        <v>31</v>
      </c>
      <c r="S49" s="16">
        <f>SUM(T49:V49)</f>
        <v>1000000</v>
      </c>
      <c r="T49" s="20">
        <v>0</v>
      </c>
      <c r="U49" s="20">
        <v>700000</v>
      </c>
      <c r="V49" s="20">
        <v>300000</v>
      </c>
      <c r="W49" s="18">
        <f>SUM(X49:Z49)</f>
        <v>1000000</v>
      </c>
      <c r="X49" s="21">
        <v>0</v>
      </c>
      <c r="Y49" s="21">
        <v>700000</v>
      </c>
      <c r="Z49" s="21">
        <v>300000</v>
      </c>
      <c r="AA49" s="16">
        <f>SUM(AB49:AD49)</f>
        <v>1000000</v>
      </c>
      <c r="AB49" s="20">
        <v>0</v>
      </c>
      <c r="AC49" s="20">
        <v>300000</v>
      </c>
      <c r="AD49" s="20">
        <v>700000</v>
      </c>
      <c r="AE49" s="18">
        <f>SUM(AF49:AH49)</f>
        <v>0</v>
      </c>
      <c r="AF49" s="21">
        <v>0</v>
      </c>
      <c r="AG49" s="21">
        <v>0</v>
      </c>
      <c r="AH49" s="21">
        <v>0</v>
      </c>
      <c r="AI49" s="16">
        <f>SUM(AJ49:AL49)</f>
        <v>0</v>
      </c>
      <c r="AJ49" s="20">
        <v>0</v>
      </c>
      <c r="AK49" s="20">
        <v>0</v>
      </c>
      <c r="AL49" s="20">
        <v>0</v>
      </c>
    </row>
    <row r="50" spans="1:38" ht="39" customHeight="1">
      <c r="A50" s="194">
        <v>20</v>
      </c>
      <c r="B50" s="199">
        <v>7</v>
      </c>
      <c r="C50" s="195" t="s">
        <v>62</v>
      </c>
      <c r="D50" s="22" t="s">
        <v>53</v>
      </c>
      <c r="E50" s="125" t="s">
        <v>103</v>
      </c>
      <c r="F50" s="174">
        <f t="shared" si="9"/>
        <v>6212000</v>
      </c>
      <c r="G50" s="40">
        <v>0</v>
      </c>
      <c r="H50" s="50">
        <v>1065000</v>
      </c>
      <c r="I50" s="158">
        <f>SUM(J50:L50)</f>
        <v>1212000</v>
      </c>
      <c r="J50" s="161">
        <v>1065000</v>
      </c>
      <c r="K50" s="161">
        <v>51450</v>
      </c>
      <c r="L50" s="161">
        <v>95550</v>
      </c>
      <c r="M50" s="48">
        <f>1000000+1700000</f>
        <v>2700000</v>
      </c>
      <c r="N50" s="164">
        <f>SUM(O50:Q50)</f>
        <v>4000000</v>
      </c>
      <c r="O50" s="167">
        <f>1000000+1700000+1300000</f>
        <v>4000000</v>
      </c>
      <c r="P50" s="167">
        <v>0</v>
      </c>
      <c r="Q50" s="167">
        <v>0</v>
      </c>
      <c r="R50" s="49">
        <v>0</v>
      </c>
      <c r="S50" s="158">
        <f>SUM(T50:V50)</f>
        <v>200000</v>
      </c>
      <c r="T50" s="161">
        <v>0</v>
      </c>
      <c r="U50" s="161">
        <v>0</v>
      </c>
      <c r="V50" s="161">
        <v>200000</v>
      </c>
      <c r="W50" s="164">
        <f>SUM(X50:Z50)</f>
        <v>200000</v>
      </c>
      <c r="X50" s="167">
        <v>0</v>
      </c>
      <c r="Y50" s="167">
        <v>0</v>
      </c>
      <c r="Z50" s="167">
        <v>200000</v>
      </c>
      <c r="AA50" s="158">
        <f>SUM(AB50:AD50)</f>
        <v>200000</v>
      </c>
      <c r="AB50" s="161">
        <v>0</v>
      </c>
      <c r="AC50" s="161">
        <v>0</v>
      </c>
      <c r="AD50" s="161">
        <v>200000</v>
      </c>
      <c r="AE50" s="164">
        <f>SUM(AF50:AH50)</f>
        <v>200000</v>
      </c>
      <c r="AF50" s="167">
        <v>0</v>
      </c>
      <c r="AG50" s="167">
        <v>0</v>
      </c>
      <c r="AH50" s="167">
        <v>200000</v>
      </c>
      <c r="AI50" s="158">
        <f>SUM(AJ50:AL50)</f>
        <v>200000</v>
      </c>
      <c r="AJ50" s="161">
        <v>0</v>
      </c>
      <c r="AK50" s="161">
        <v>0</v>
      </c>
      <c r="AL50" s="161">
        <v>200000</v>
      </c>
    </row>
    <row r="51" spans="1:38" ht="39" customHeight="1">
      <c r="A51" s="201"/>
      <c r="B51" s="213"/>
      <c r="C51" s="196"/>
      <c r="D51" s="92" t="s">
        <v>113</v>
      </c>
      <c r="E51" s="126"/>
      <c r="F51" s="198"/>
      <c r="G51" s="40"/>
      <c r="H51" s="50">
        <v>0</v>
      </c>
      <c r="I51" s="159"/>
      <c r="J51" s="162"/>
      <c r="K51" s="162"/>
      <c r="L51" s="162"/>
      <c r="M51" s="48">
        <v>1300000</v>
      </c>
      <c r="N51" s="165"/>
      <c r="O51" s="168"/>
      <c r="P51" s="168"/>
      <c r="Q51" s="168"/>
      <c r="R51" s="49"/>
      <c r="S51" s="159"/>
      <c r="T51" s="162"/>
      <c r="U51" s="162"/>
      <c r="V51" s="162"/>
      <c r="W51" s="165"/>
      <c r="X51" s="168"/>
      <c r="Y51" s="168"/>
      <c r="Z51" s="168"/>
      <c r="AA51" s="159"/>
      <c r="AB51" s="162"/>
      <c r="AC51" s="162"/>
      <c r="AD51" s="162"/>
      <c r="AE51" s="165"/>
      <c r="AF51" s="168"/>
      <c r="AG51" s="168"/>
      <c r="AH51" s="168"/>
      <c r="AI51" s="159"/>
      <c r="AJ51" s="162"/>
      <c r="AK51" s="162"/>
      <c r="AL51" s="162"/>
    </row>
    <row r="52" spans="1:38" ht="39" customHeight="1">
      <c r="A52" s="202"/>
      <c r="B52" s="200"/>
      <c r="C52" s="197"/>
      <c r="D52" s="22" t="s">
        <v>54</v>
      </c>
      <c r="E52" s="128"/>
      <c r="F52" s="175"/>
      <c r="G52" s="40">
        <v>0</v>
      </c>
      <c r="H52" s="50">
        <v>147000</v>
      </c>
      <c r="I52" s="160"/>
      <c r="J52" s="163"/>
      <c r="K52" s="163"/>
      <c r="L52" s="163"/>
      <c r="M52" s="48">
        <v>0</v>
      </c>
      <c r="N52" s="166"/>
      <c r="O52" s="169"/>
      <c r="P52" s="169"/>
      <c r="Q52" s="169"/>
      <c r="R52" s="49">
        <v>0</v>
      </c>
      <c r="S52" s="160"/>
      <c r="T52" s="163"/>
      <c r="U52" s="163"/>
      <c r="V52" s="163"/>
      <c r="W52" s="166"/>
      <c r="X52" s="169"/>
      <c r="Y52" s="169"/>
      <c r="Z52" s="169"/>
      <c r="AA52" s="160"/>
      <c r="AB52" s="163"/>
      <c r="AC52" s="163"/>
      <c r="AD52" s="163"/>
      <c r="AE52" s="166"/>
      <c r="AF52" s="169"/>
      <c r="AG52" s="169"/>
      <c r="AH52" s="169"/>
      <c r="AI52" s="160"/>
      <c r="AJ52" s="163"/>
      <c r="AK52" s="163"/>
      <c r="AL52" s="163"/>
    </row>
    <row r="53" spans="1:38" ht="69" customHeight="1">
      <c r="A53" s="35">
        <v>21</v>
      </c>
      <c r="B53" s="11">
        <v>7</v>
      </c>
      <c r="C53" s="22" t="s">
        <v>63</v>
      </c>
      <c r="D53" s="38" t="s">
        <v>31</v>
      </c>
      <c r="E53" s="38" t="s">
        <v>99</v>
      </c>
      <c r="F53" s="34">
        <f t="shared" si="9"/>
        <v>959700</v>
      </c>
      <c r="G53" s="40">
        <v>0</v>
      </c>
      <c r="H53" s="46" t="s">
        <v>31</v>
      </c>
      <c r="I53" s="16">
        <f>SUM(J53:L53)</f>
        <v>59700</v>
      </c>
      <c r="J53" s="20">
        <v>0</v>
      </c>
      <c r="K53" s="20">
        <v>0</v>
      </c>
      <c r="L53" s="20">
        <v>59700</v>
      </c>
      <c r="M53" s="21" t="s">
        <v>31</v>
      </c>
      <c r="N53" s="18">
        <f>SUM(O53:Q53)</f>
        <v>700000</v>
      </c>
      <c r="O53" s="21">
        <v>0</v>
      </c>
      <c r="P53" s="21">
        <v>0</v>
      </c>
      <c r="Q53" s="21">
        <v>700000</v>
      </c>
      <c r="R53" s="53" t="s">
        <v>31</v>
      </c>
      <c r="S53" s="16">
        <f>SUM(T53:V53)</f>
        <v>200000</v>
      </c>
      <c r="T53" s="20">
        <v>200000</v>
      </c>
      <c r="U53" s="20">
        <v>0</v>
      </c>
      <c r="V53" s="20">
        <v>0</v>
      </c>
      <c r="W53" s="18">
        <f>SUM(X53:Z53)</f>
        <v>0</v>
      </c>
      <c r="X53" s="21">
        <v>0</v>
      </c>
      <c r="Y53" s="21">
        <v>0</v>
      </c>
      <c r="Z53" s="21">
        <v>0</v>
      </c>
      <c r="AA53" s="16">
        <f>SUM(AB53:AD53)</f>
        <v>0</v>
      </c>
      <c r="AB53" s="20">
        <v>0</v>
      </c>
      <c r="AC53" s="20">
        <v>0</v>
      </c>
      <c r="AD53" s="20">
        <v>0</v>
      </c>
      <c r="AE53" s="18">
        <f>SUM(AF53:AH53)</f>
        <v>0</v>
      </c>
      <c r="AF53" s="21">
        <v>0</v>
      </c>
      <c r="AG53" s="21">
        <v>0</v>
      </c>
      <c r="AH53" s="21">
        <v>0</v>
      </c>
      <c r="AI53" s="16">
        <f>SUM(AJ53:AL53)</f>
        <v>0</v>
      </c>
      <c r="AJ53" s="20">
        <v>0</v>
      </c>
      <c r="AK53" s="20">
        <v>0</v>
      </c>
      <c r="AL53" s="20">
        <v>0</v>
      </c>
    </row>
    <row r="54" spans="1:38" ht="69" customHeight="1">
      <c r="A54" s="11">
        <v>22</v>
      </c>
      <c r="B54" s="11">
        <v>5</v>
      </c>
      <c r="C54" s="22" t="s">
        <v>55</v>
      </c>
      <c r="D54" s="38" t="s">
        <v>31</v>
      </c>
      <c r="E54" s="38" t="s">
        <v>99</v>
      </c>
      <c r="F54" s="34">
        <f t="shared" si="9"/>
        <v>100000</v>
      </c>
      <c r="G54" s="40">
        <v>0</v>
      </c>
      <c r="H54" s="46" t="s">
        <v>31</v>
      </c>
      <c r="I54" s="16">
        <f>SUM(J54:L54)</f>
        <v>0</v>
      </c>
      <c r="J54" s="20">
        <v>0</v>
      </c>
      <c r="K54" s="20">
        <v>0</v>
      </c>
      <c r="L54" s="20">
        <v>0</v>
      </c>
      <c r="M54" s="21" t="s">
        <v>31</v>
      </c>
      <c r="N54" s="18">
        <f>SUM(O54:Q54)</f>
        <v>0</v>
      </c>
      <c r="O54" s="21">
        <v>0</v>
      </c>
      <c r="P54" s="21">
        <v>0</v>
      </c>
      <c r="Q54" s="21">
        <v>0</v>
      </c>
      <c r="R54" s="53" t="s">
        <v>31</v>
      </c>
      <c r="S54" s="16">
        <f>SUM(T54:V54)</f>
        <v>0</v>
      </c>
      <c r="T54" s="20">
        <v>0</v>
      </c>
      <c r="U54" s="20">
        <v>0</v>
      </c>
      <c r="V54" s="20">
        <v>0</v>
      </c>
      <c r="W54" s="18">
        <f>SUM(X54:Z54)</f>
        <v>0</v>
      </c>
      <c r="X54" s="21">
        <v>0</v>
      </c>
      <c r="Y54" s="21">
        <v>0</v>
      </c>
      <c r="Z54" s="21">
        <v>0</v>
      </c>
      <c r="AA54" s="16">
        <f>SUM(AB54:AD54)</f>
        <v>100000</v>
      </c>
      <c r="AB54" s="20">
        <v>0</v>
      </c>
      <c r="AC54" s="20">
        <v>0</v>
      </c>
      <c r="AD54" s="20">
        <v>100000</v>
      </c>
      <c r="AE54" s="18">
        <f>SUM(AF54:AH54)</f>
        <v>0</v>
      </c>
      <c r="AF54" s="21">
        <v>0</v>
      </c>
      <c r="AG54" s="21">
        <v>0</v>
      </c>
      <c r="AH54" s="21">
        <v>0</v>
      </c>
      <c r="AI54" s="16">
        <f>SUM(AJ54:AL54)</f>
        <v>0</v>
      </c>
      <c r="AJ54" s="20">
        <v>0</v>
      </c>
      <c r="AK54" s="20">
        <v>0</v>
      </c>
      <c r="AL54" s="20">
        <v>0</v>
      </c>
    </row>
    <row r="55" spans="1:38" ht="122.25" customHeight="1">
      <c r="A55" s="141" t="s">
        <v>1</v>
      </c>
      <c r="B55" s="142"/>
      <c r="C55" s="142"/>
      <c r="D55" s="142"/>
      <c r="E55" s="143"/>
      <c r="F55" s="34">
        <f t="shared" si="9"/>
        <v>154834912</v>
      </c>
      <c r="G55" s="40">
        <f>SUM(G6:G19,G22:G45,G48:G54)</f>
        <v>1983264.82</v>
      </c>
      <c r="H55" s="52"/>
      <c r="I55" s="16">
        <f>SUM(I6:I16,I22:I45,I48:I54)</f>
        <v>11469010</v>
      </c>
      <c r="J55" s="16">
        <f>SUM(J6:J16,J22:J45,J48:J54)</f>
        <v>8758044</v>
      </c>
      <c r="K55" s="16">
        <f>SUM(K6:K16,K22:K45,K48:K54)</f>
        <v>944226</v>
      </c>
      <c r="L55" s="16">
        <f>SUM(L6:L16,L22:L45,L48:L54)</f>
        <v>1766740</v>
      </c>
      <c r="M55" s="55"/>
      <c r="N55" s="18">
        <f>SUM(N6:N16,N22:N45,N48:N54)</f>
        <v>33849772</v>
      </c>
      <c r="O55" s="18">
        <f>SUM(O6:O16,O22:O45,O48:O54)</f>
        <v>16464377</v>
      </c>
      <c r="P55" s="18">
        <f>SUM(P6:P16,P22:P45,P48:P54)</f>
        <v>14632395</v>
      </c>
      <c r="Q55" s="18">
        <f>SUM(Q6:Q16,Q22:Q45,Q48:Q54)</f>
        <v>2753000</v>
      </c>
      <c r="R55" s="54"/>
      <c r="S55" s="16">
        <f aca="true" t="shared" si="10" ref="S55:AL55">SUM(S6:S16,S22:S45,S48:S54)</f>
        <v>36541130</v>
      </c>
      <c r="T55" s="16">
        <f t="shared" si="10"/>
        <v>9976235</v>
      </c>
      <c r="U55" s="16">
        <f t="shared" si="10"/>
        <v>24204895</v>
      </c>
      <c r="V55" s="16">
        <f t="shared" si="10"/>
        <v>2360000</v>
      </c>
      <c r="W55" s="18">
        <f t="shared" si="10"/>
        <v>26455000</v>
      </c>
      <c r="X55" s="18">
        <f t="shared" si="10"/>
        <v>3710000</v>
      </c>
      <c r="Y55" s="18">
        <f t="shared" si="10"/>
        <v>20205000</v>
      </c>
      <c r="Z55" s="18">
        <f t="shared" si="10"/>
        <v>2540000</v>
      </c>
      <c r="AA55" s="16">
        <f t="shared" si="10"/>
        <v>15140000</v>
      </c>
      <c r="AB55" s="16">
        <f t="shared" si="10"/>
        <v>800000</v>
      </c>
      <c r="AC55" s="16">
        <f t="shared" si="10"/>
        <v>12050000</v>
      </c>
      <c r="AD55" s="16">
        <f t="shared" si="10"/>
        <v>2290000</v>
      </c>
      <c r="AE55" s="18">
        <f t="shared" si="10"/>
        <v>15640000</v>
      </c>
      <c r="AF55" s="18">
        <f t="shared" si="10"/>
        <v>700000</v>
      </c>
      <c r="AG55" s="18">
        <f t="shared" si="10"/>
        <v>12850000</v>
      </c>
      <c r="AH55" s="18">
        <f t="shared" si="10"/>
        <v>2090000</v>
      </c>
      <c r="AI55" s="16">
        <f t="shared" si="10"/>
        <v>15740000</v>
      </c>
      <c r="AJ55" s="16">
        <f t="shared" si="10"/>
        <v>700000</v>
      </c>
      <c r="AK55" s="16">
        <f t="shared" si="10"/>
        <v>12900000</v>
      </c>
      <c r="AL55" s="16">
        <f t="shared" si="10"/>
        <v>2140000</v>
      </c>
    </row>
    <row r="56" ht="21.75" customHeight="1"/>
    <row r="57" ht="21.75" customHeight="1" thickBot="1">
      <c r="C57" s="56"/>
    </row>
    <row r="58" spans="1:42" ht="33" customHeight="1">
      <c r="A58" s="134" t="s">
        <v>35</v>
      </c>
      <c r="B58" s="100"/>
      <c r="C58" s="100"/>
      <c r="D58" s="135"/>
      <c r="E58" s="79"/>
      <c r="F58" s="99" t="s">
        <v>14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2"/>
      <c r="AM58" s="6"/>
      <c r="AN58" s="7"/>
      <c r="AP58" s="5"/>
    </row>
    <row r="59" spans="1:43" ht="57" customHeight="1">
      <c r="A59" s="65" t="s">
        <v>0</v>
      </c>
      <c r="B59" s="65">
        <v>23</v>
      </c>
      <c r="C59" s="136" t="s">
        <v>4</v>
      </c>
      <c r="D59" s="137"/>
      <c r="E59" s="82"/>
      <c r="F59" s="103" t="s">
        <v>26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5"/>
      <c r="AQ59" t="s">
        <v>5</v>
      </c>
    </row>
    <row r="60" spans="1:38" ht="45" customHeight="1">
      <c r="A60" s="65">
        <v>2</v>
      </c>
      <c r="B60" s="65">
        <v>22</v>
      </c>
      <c r="C60" s="106" t="s">
        <v>22</v>
      </c>
      <c r="D60" s="138"/>
      <c r="E60" s="80"/>
      <c r="F60" s="103" t="s">
        <v>13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5"/>
    </row>
    <row r="61" spans="1:38" ht="53.25" customHeight="1">
      <c r="A61" s="66">
        <v>9</v>
      </c>
      <c r="B61" s="66">
        <v>15</v>
      </c>
      <c r="C61" s="139" t="s">
        <v>24</v>
      </c>
      <c r="D61" s="140"/>
      <c r="E61" s="83"/>
      <c r="F61" s="106" t="s">
        <v>29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5"/>
    </row>
    <row r="62" spans="1:38" ht="25.5" customHeight="1">
      <c r="A62" s="75"/>
      <c r="B62" s="75"/>
      <c r="C62" s="76"/>
      <c r="D62" s="76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ht="21.75" customHeight="1"/>
    <row r="64" spans="1:7" ht="21.75" customHeight="1">
      <c r="A64" s="67"/>
      <c r="B64" s="68"/>
      <c r="C64" s="69"/>
      <c r="D64" s="70"/>
      <c r="E64" s="70"/>
      <c r="F64" s="71"/>
      <c r="G64" s="72"/>
    </row>
    <row r="65" spans="1:22" ht="41.25" customHeight="1">
      <c r="A65" s="74" t="s">
        <v>71</v>
      </c>
      <c r="B65" s="109" t="s">
        <v>70</v>
      </c>
      <c r="C65" s="96"/>
      <c r="D65" s="96"/>
      <c r="E65" s="96"/>
      <c r="F65" s="96"/>
      <c r="G65" s="110"/>
      <c r="H65" s="224" t="s">
        <v>77</v>
      </c>
      <c r="I65" s="225"/>
      <c r="J65" s="225"/>
      <c r="K65" s="109" t="s">
        <v>78</v>
      </c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110"/>
    </row>
    <row r="66" spans="1:22" ht="39" customHeight="1">
      <c r="A66" s="73" t="s">
        <v>72</v>
      </c>
      <c r="B66" s="111" t="s">
        <v>73</v>
      </c>
      <c r="C66" s="112"/>
      <c r="D66" s="112"/>
      <c r="E66" s="112"/>
      <c r="F66" s="112"/>
      <c r="G66" s="113"/>
      <c r="H66" s="120">
        <f>F12</f>
        <v>4540000</v>
      </c>
      <c r="I66" s="121"/>
      <c r="J66" s="121"/>
      <c r="K66" s="114" t="s">
        <v>82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6"/>
    </row>
    <row r="67" spans="1:22" ht="39" customHeight="1">
      <c r="A67" s="73" t="s">
        <v>74</v>
      </c>
      <c r="B67" s="111" t="s">
        <v>75</v>
      </c>
      <c r="C67" s="112"/>
      <c r="D67" s="112"/>
      <c r="E67" s="112"/>
      <c r="F67" s="112"/>
      <c r="G67" s="113"/>
      <c r="H67" s="120">
        <f>F6</f>
        <v>26850000</v>
      </c>
      <c r="I67" s="121"/>
      <c r="J67" s="121"/>
      <c r="K67" s="114" t="s">
        <v>81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6"/>
    </row>
    <row r="68" spans="1:22" ht="39" customHeight="1">
      <c r="A68" s="73" t="s">
        <v>66</v>
      </c>
      <c r="B68" s="111" t="s">
        <v>76</v>
      </c>
      <c r="C68" s="112"/>
      <c r="D68" s="112"/>
      <c r="E68" s="112"/>
      <c r="F68" s="112"/>
      <c r="G68" s="113"/>
      <c r="H68" s="120">
        <f>F8</f>
        <v>11562690</v>
      </c>
      <c r="I68" s="121"/>
      <c r="J68" s="121"/>
      <c r="K68" s="117" t="s">
        <v>79</v>
      </c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9"/>
    </row>
    <row r="69" ht="21.75" customHeight="1"/>
    <row r="70" ht="21.75" customHeight="1"/>
    <row r="71" ht="21.75" customHeight="1"/>
    <row r="72" ht="21.75" customHeight="1"/>
    <row r="73" spans="1:22" ht="30" customHeight="1">
      <c r="A73" s="206" t="s">
        <v>84</v>
      </c>
      <c r="B73" s="207"/>
      <c r="C73" s="207"/>
      <c r="D73" s="208"/>
      <c r="E73" s="107" t="s">
        <v>98</v>
      </c>
      <c r="F73" s="222" t="s">
        <v>28</v>
      </c>
      <c r="G73" s="223" t="s">
        <v>27</v>
      </c>
      <c r="H73" s="60"/>
      <c r="I73" s="131">
        <v>2005</v>
      </c>
      <c r="J73" s="132"/>
      <c r="K73" s="132"/>
      <c r="L73" s="133"/>
      <c r="M73" s="60"/>
      <c r="N73" s="131">
        <v>2006</v>
      </c>
      <c r="O73" s="132"/>
      <c r="P73" s="132"/>
      <c r="Q73" s="133"/>
      <c r="R73" s="60"/>
      <c r="S73" s="131">
        <v>2007</v>
      </c>
      <c r="T73" s="132"/>
      <c r="U73" s="132"/>
      <c r="V73" s="133"/>
    </row>
    <row r="74" spans="1:22" ht="81.75" customHeight="1">
      <c r="A74" s="209"/>
      <c r="B74" s="210"/>
      <c r="C74" s="210"/>
      <c r="D74" s="211"/>
      <c r="E74" s="108"/>
      <c r="F74" s="152"/>
      <c r="G74" s="157"/>
      <c r="H74" s="61"/>
      <c r="I74" s="23" t="s">
        <v>7</v>
      </c>
      <c r="J74" s="24" t="s">
        <v>6</v>
      </c>
      <c r="K74" s="24" t="s">
        <v>8</v>
      </c>
      <c r="L74" s="24" t="s">
        <v>9</v>
      </c>
      <c r="M74" s="61"/>
      <c r="N74" s="23" t="s">
        <v>7</v>
      </c>
      <c r="O74" s="24" t="s">
        <v>6</v>
      </c>
      <c r="P74" s="24" t="s">
        <v>8</v>
      </c>
      <c r="Q74" s="24" t="s">
        <v>9</v>
      </c>
      <c r="R74" s="61"/>
      <c r="S74" s="23" t="s">
        <v>7</v>
      </c>
      <c r="T74" s="24" t="s">
        <v>6</v>
      </c>
      <c r="U74" s="24" t="s">
        <v>8</v>
      </c>
      <c r="V74" s="24" t="s">
        <v>9</v>
      </c>
    </row>
    <row r="75" spans="1:22" ht="54" customHeight="1">
      <c r="A75" s="81" t="s">
        <v>60</v>
      </c>
      <c r="B75" s="203" t="s">
        <v>58</v>
      </c>
      <c r="C75" s="204"/>
      <c r="D75" s="205"/>
      <c r="E75" s="86" t="s">
        <v>99</v>
      </c>
      <c r="F75" s="64">
        <f>SUM(I75,N75,S75)</f>
        <v>150000</v>
      </c>
      <c r="G75" s="58">
        <v>0</v>
      </c>
      <c r="H75" s="61"/>
      <c r="I75" s="62">
        <f aca="true" t="shared" si="11" ref="I75:I90">SUM(J75:L75)</f>
        <v>50000</v>
      </c>
      <c r="J75" s="63">
        <v>0</v>
      </c>
      <c r="K75" s="63">
        <v>0</v>
      </c>
      <c r="L75" s="63">
        <v>50000</v>
      </c>
      <c r="M75" s="61"/>
      <c r="N75" s="62">
        <f aca="true" t="shared" si="12" ref="N75:N90">SUM(O75:Q75)</f>
        <v>50000</v>
      </c>
      <c r="O75" s="63">
        <v>0</v>
      </c>
      <c r="P75" s="63">
        <v>0</v>
      </c>
      <c r="Q75" s="63">
        <v>50000</v>
      </c>
      <c r="R75" s="61"/>
      <c r="S75" s="62">
        <f aca="true" t="shared" si="13" ref="S75:S90">SUM(T75:V75)</f>
        <v>50000</v>
      </c>
      <c r="T75" s="63">
        <v>0</v>
      </c>
      <c r="U75" s="63">
        <v>0</v>
      </c>
      <c r="V75" s="63">
        <v>50000</v>
      </c>
    </row>
    <row r="76" spans="1:22" ht="54" customHeight="1">
      <c r="A76" s="81" t="s">
        <v>61</v>
      </c>
      <c r="B76" s="203" t="s">
        <v>59</v>
      </c>
      <c r="C76" s="204"/>
      <c r="D76" s="205"/>
      <c r="E76" s="86" t="s">
        <v>99</v>
      </c>
      <c r="F76" s="64">
        <f aca="true" t="shared" si="14" ref="F76:F90">SUM(I76,N76,S76)</f>
        <v>120000</v>
      </c>
      <c r="G76" s="57">
        <v>0</v>
      </c>
      <c r="H76" s="61"/>
      <c r="I76" s="62">
        <f t="shared" si="11"/>
        <v>40000</v>
      </c>
      <c r="J76" s="63">
        <v>0</v>
      </c>
      <c r="K76" s="63">
        <v>0</v>
      </c>
      <c r="L76" s="63">
        <v>40000</v>
      </c>
      <c r="M76" s="61"/>
      <c r="N76" s="62">
        <f t="shared" si="12"/>
        <v>40000</v>
      </c>
      <c r="O76" s="63">
        <v>0</v>
      </c>
      <c r="P76" s="63">
        <v>0</v>
      </c>
      <c r="Q76" s="63">
        <v>40000</v>
      </c>
      <c r="R76" s="61"/>
      <c r="S76" s="62">
        <f t="shared" si="13"/>
        <v>40000</v>
      </c>
      <c r="T76" s="63">
        <v>0</v>
      </c>
      <c r="U76" s="63">
        <v>0</v>
      </c>
      <c r="V76" s="63">
        <v>40000</v>
      </c>
    </row>
    <row r="77" spans="1:22" ht="54" customHeight="1">
      <c r="A77" s="81" t="s">
        <v>66</v>
      </c>
      <c r="B77" s="203" t="s">
        <v>68</v>
      </c>
      <c r="C77" s="204"/>
      <c r="D77" s="205"/>
      <c r="E77" s="86" t="s">
        <v>99</v>
      </c>
      <c r="F77" s="64">
        <f t="shared" si="14"/>
        <v>200000</v>
      </c>
      <c r="G77" s="57">
        <v>15000</v>
      </c>
      <c r="H77" s="61"/>
      <c r="I77" s="62">
        <f t="shared" si="11"/>
        <v>200000</v>
      </c>
      <c r="J77" s="63">
        <v>0</v>
      </c>
      <c r="K77" s="63">
        <v>0</v>
      </c>
      <c r="L77" s="63">
        <v>200000</v>
      </c>
      <c r="M77" s="61"/>
      <c r="N77" s="62">
        <f t="shared" si="12"/>
        <v>0</v>
      </c>
      <c r="O77" s="63">
        <v>0</v>
      </c>
      <c r="P77" s="63">
        <v>0</v>
      </c>
      <c r="Q77" s="63">
        <v>0</v>
      </c>
      <c r="R77" s="61"/>
      <c r="S77" s="62">
        <f t="shared" si="13"/>
        <v>0</v>
      </c>
      <c r="T77" s="63">
        <v>0</v>
      </c>
      <c r="U77" s="63">
        <v>0</v>
      </c>
      <c r="V77" s="63">
        <v>0</v>
      </c>
    </row>
    <row r="78" spans="1:22" ht="54" customHeight="1">
      <c r="A78" s="81" t="s">
        <v>64</v>
      </c>
      <c r="B78" s="203" t="s">
        <v>69</v>
      </c>
      <c r="C78" s="204"/>
      <c r="D78" s="205"/>
      <c r="E78" s="86" t="s">
        <v>99</v>
      </c>
      <c r="F78" s="64">
        <f t="shared" si="14"/>
        <v>90000</v>
      </c>
      <c r="G78" s="57">
        <v>15000</v>
      </c>
      <c r="H78" s="61"/>
      <c r="I78" s="62">
        <f t="shared" si="11"/>
        <v>0</v>
      </c>
      <c r="J78" s="63">
        <v>0</v>
      </c>
      <c r="K78" s="63">
        <v>0</v>
      </c>
      <c r="L78" s="63">
        <v>0</v>
      </c>
      <c r="M78" s="61"/>
      <c r="N78" s="62">
        <f t="shared" si="12"/>
        <v>90000</v>
      </c>
      <c r="O78" s="63">
        <v>0</v>
      </c>
      <c r="P78" s="63">
        <v>0</v>
      </c>
      <c r="Q78" s="63">
        <v>90000</v>
      </c>
      <c r="R78" s="61"/>
      <c r="S78" s="62">
        <f t="shared" si="13"/>
        <v>0</v>
      </c>
      <c r="T78" s="63">
        <v>0</v>
      </c>
      <c r="U78" s="63">
        <v>0</v>
      </c>
      <c r="V78" s="63">
        <v>0</v>
      </c>
    </row>
    <row r="79" spans="1:22" ht="54" customHeight="1">
      <c r="A79" s="81" t="s">
        <v>65</v>
      </c>
      <c r="B79" s="203" t="s">
        <v>85</v>
      </c>
      <c r="C79" s="204"/>
      <c r="D79" s="205"/>
      <c r="E79" s="86" t="s">
        <v>99</v>
      </c>
      <c r="F79" s="64">
        <f t="shared" si="14"/>
        <v>150000</v>
      </c>
      <c r="G79" s="57">
        <v>8905</v>
      </c>
      <c r="H79" s="61"/>
      <c r="I79" s="62">
        <f t="shared" si="11"/>
        <v>150000</v>
      </c>
      <c r="J79" s="63">
        <v>150000</v>
      </c>
      <c r="K79" s="63">
        <v>0</v>
      </c>
      <c r="L79" s="63">
        <v>0</v>
      </c>
      <c r="M79" s="61"/>
      <c r="N79" s="62">
        <f t="shared" si="12"/>
        <v>0</v>
      </c>
      <c r="O79" s="63">
        <v>0</v>
      </c>
      <c r="P79" s="63">
        <v>0</v>
      </c>
      <c r="Q79" s="63">
        <v>0</v>
      </c>
      <c r="R79" s="61"/>
      <c r="S79" s="62">
        <f t="shared" si="13"/>
        <v>0</v>
      </c>
      <c r="T79" s="63">
        <v>0</v>
      </c>
      <c r="U79" s="63">
        <v>0</v>
      </c>
      <c r="V79" s="63">
        <v>0</v>
      </c>
    </row>
    <row r="80" spans="1:22" ht="54" customHeight="1">
      <c r="A80" s="81" t="s">
        <v>67</v>
      </c>
      <c r="B80" s="203" t="s">
        <v>106</v>
      </c>
      <c r="C80" s="204"/>
      <c r="D80" s="205"/>
      <c r="E80" s="86" t="s">
        <v>99</v>
      </c>
      <c r="F80" s="64">
        <f t="shared" si="14"/>
        <v>23546</v>
      </c>
      <c r="G80" s="57">
        <v>0</v>
      </c>
      <c r="H80" s="61"/>
      <c r="I80" s="62">
        <f t="shared" si="11"/>
        <v>23546</v>
      </c>
      <c r="J80" s="63">
        <v>23546</v>
      </c>
      <c r="K80" s="63">
        <v>0</v>
      </c>
      <c r="L80" s="63">
        <v>0</v>
      </c>
      <c r="M80" s="61"/>
      <c r="N80" s="62">
        <f t="shared" si="12"/>
        <v>0</v>
      </c>
      <c r="O80" s="63">
        <v>0</v>
      </c>
      <c r="P80" s="63">
        <v>0</v>
      </c>
      <c r="Q80" s="63">
        <v>0</v>
      </c>
      <c r="R80" s="61"/>
      <c r="S80" s="62">
        <f t="shared" si="13"/>
        <v>0</v>
      </c>
      <c r="T80" s="63">
        <v>0</v>
      </c>
      <c r="U80" s="63">
        <v>0</v>
      </c>
      <c r="V80" s="63">
        <v>0</v>
      </c>
    </row>
    <row r="81" spans="1:22" ht="54" customHeight="1">
      <c r="A81" s="97" t="s">
        <v>86</v>
      </c>
      <c r="B81" s="98" t="s">
        <v>87</v>
      </c>
      <c r="C81" s="98"/>
      <c r="D81" s="84" t="s">
        <v>88</v>
      </c>
      <c r="E81" s="87" t="s">
        <v>101</v>
      </c>
      <c r="F81" s="64">
        <f t="shared" si="14"/>
        <v>858000</v>
      </c>
      <c r="G81" s="85"/>
      <c r="H81" s="61"/>
      <c r="I81" s="62">
        <f t="shared" si="11"/>
        <v>58000</v>
      </c>
      <c r="J81" s="63">
        <v>58000</v>
      </c>
      <c r="K81" s="63">
        <v>0</v>
      </c>
      <c r="L81" s="63">
        <v>0</v>
      </c>
      <c r="M81" s="61"/>
      <c r="N81" s="62">
        <f t="shared" si="12"/>
        <v>300000</v>
      </c>
      <c r="O81" s="63">
        <v>300000</v>
      </c>
      <c r="P81" s="63">
        <v>0</v>
      </c>
      <c r="Q81" s="63">
        <v>0</v>
      </c>
      <c r="R81" s="61"/>
      <c r="S81" s="62">
        <f t="shared" si="13"/>
        <v>500000</v>
      </c>
      <c r="T81" s="63">
        <v>500000</v>
      </c>
      <c r="U81" s="63">
        <v>0</v>
      </c>
      <c r="V81" s="63">
        <v>0</v>
      </c>
    </row>
    <row r="82" spans="1:22" ht="54" customHeight="1">
      <c r="A82" s="97"/>
      <c r="B82" s="98"/>
      <c r="C82" s="98"/>
      <c r="D82" s="84" t="s">
        <v>89</v>
      </c>
      <c r="E82" s="87" t="s">
        <v>101</v>
      </c>
      <c r="F82" s="64">
        <f t="shared" si="14"/>
        <v>1000000</v>
      </c>
      <c r="G82" s="85"/>
      <c r="H82" s="61"/>
      <c r="I82" s="62">
        <f t="shared" si="11"/>
        <v>600000</v>
      </c>
      <c r="J82" s="63">
        <v>600000</v>
      </c>
      <c r="K82" s="63">
        <v>0</v>
      </c>
      <c r="L82" s="63">
        <v>0</v>
      </c>
      <c r="M82" s="61"/>
      <c r="N82" s="62">
        <f t="shared" si="12"/>
        <v>200000</v>
      </c>
      <c r="O82" s="63">
        <v>200000</v>
      </c>
      <c r="P82" s="63">
        <v>0</v>
      </c>
      <c r="Q82" s="63">
        <v>0</v>
      </c>
      <c r="R82" s="61"/>
      <c r="S82" s="62">
        <f t="shared" si="13"/>
        <v>200000</v>
      </c>
      <c r="T82" s="63">
        <v>200000</v>
      </c>
      <c r="U82" s="63">
        <v>0</v>
      </c>
      <c r="V82" s="63">
        <v>0</v>
      </c>
    </row>
    <row r="83" spans="1:22" ht="54" customHeight="1">
      <c r="A83" s="97"/>
      <c r="B83" s="98"/>
      <c r="C83" s="98"/>
      <c r="D83" s="84" t="s">
        <v>90</v>
      </c>
      <c r="E83" s="87" t="s">
        <v>101</v>
      </c>
      <c r="F83" s="64">
        <f t="shared" si="14"/>
        <v>70000</v>
      </c>
      <c r="G83" s="85"/>
      <c r="H83" s="61"/>
      <c r="I83" s="62">
        <f t="shared" si="11"/>
        <v>70000</v>
      </c>
      <c r="J83" s="63">
        <v>70000</v>
      </c>
      <c r="K83" s="63">
        <v>0</v>
      </c>
      <c r="L83" s="63">
        <v>0</v>
      </c>
      <c r="M83" s="61"/>
      <c r="N83" s="62">
        <f t="shared" si="12"/>
        <v>0</v>
      </c>
      <c r="O83" s="63">
        <v>0</v>
      </c>
      <c r="P83" s="63">
        <v>0</v>
      </c>
      <c r="Q83" s="63">
        <v>0</v>
      </c>
      <c r="R83" s="61"/>
      <c r="S83" s="62">
        <f t="shared" si="13"/>
        <v>0</v>
      </c>
      <c r="T83" s="63">
        <v>0</v>
      </c>
      <c r="U83" s="63">
        <v>0</v>
      </c>
      <c r="V83" s="63">
        <v>0</v>
      </c>
    </row>
    <row r="84" spans="1:22" ht="54" customHeight="1">
      <c r="A84" s="97"/>
      <c r="B84" s="98"/>
      <c r="C84" s="98"/>
      <c r="D84" s="84" t="s">
        <v>91</v>
      </c>
      <c r="E84" s="87" t="s">
        <v>107</v>
      </c>
      <c r="F84" s="64">
        <f t="shared" si="14"/>
        <v>12000</v>
      </c>
      <c r="G84" s="85"/>
      <c r="H84" s="61"/>
      <c r="I84" s="62">
        <f t="shared" si="11"/>
        <v>4000</v>
      </c>
      <c r="J84" s="63">
        <v>4000</v>
      </c>
      <c r="K84" s="63">
        <v>0</v>
      </c>
      <c r="L84" s="63">
        <v>0</v>
      </c>
      <c r="M84" s="61"/>
      <c r="N84" s="62">
        <f t="shared" si="12"/>
        <v>4000</v>
      </c>
      <c r="O84" s="63">
        <v>4000</v>
      </c>
      <c r="P84" s="63">
        <v>0</v>
      </c>
      <c r="Q84" s="63">
        <v>0</v>
      </c>
      <c r="R84" s="61"/>
      <c r="S84" s="62">
        <f t="shared" si="13"/>
        <v>4000</v>
      </c>
      <c r="T84" s="63">
        <v>4000</v>
      </c>
      <c r="U84" s="63">
        <v>0</v>
      </c>
      <c r="V84" s="63">
        <v>0</v>
      </c>
    </row>
    <row r="85" spans="1:22" ht="54" customHeight="1">
      <c r="A85" s="97"/>
      <c r="B85" s="98"/>
      <c r="C85" s="98"/>
      <c r="D85" s="84" t="s">
        <v>92</v>
      </c>
      <c r="E85" s="87" t="s">
        <v>108</v>
      </c>
      <c r="F85" s="64">
        <f t="shared" si="14"/>
        <v>30000</v>
      </c>
      <c r="G85" s="85"/>
      <c r="H85" s="61"/>
      <c r="I85" s="62">
        <f t="shared" si="11"/>
        <v>10000</v>
      </c>
      <c r="J85" s="63">
        <v>10000</v>
      </c>
      <c r="K85" s="63">
        <v>0</v>
      </c>
      <c r="L85" s="63">
        <v>0</v>
      </c>
      <c r="M85" s="61"/>
      <c r="N85" s="62">
        <f t="shared" si="12"/>
        <v>10000</v>
      </c>
      <c r="O85" s="63">
        <v>10000</v>
      </c>
      <c r="P85" s="63">
        <v>0</v>
      </c>
      <c r="Q85" s="63">
        <v>0</v>
      </c>
      <c r="R85" s="61"/>
      <c r="S85" s="62">
        <f t="shared" si="13"/>
        <v>10000</v>
      </c>
      <c r="T85" s="63">
        <v>10000</v>
      </c>
      <c r="U85" s="63">
        <v>0</v>
      </c>
      <c r="V85" s="63">
        <v>0</v>
      </c>
    </row>
    <row r="86" spans="1:22" ht="54" customHeight="1">
      <c r="A86" s="97"/>
      <c r="B86" s="98"/>
      <c r="C86" s="98"/>
      <c r="D86" s="84" t="s">
        <v>93</v>
      </c>
      <c r="E86" s="87" t="s">
        <v>109</v>
      </c>
      <c r="F86" s="64">
        <f t="shared" si="14"/>
        <v>24900</v>
      </c>
      <c r="G86" s="85"/>
      <c r="H86" s="61"/>
      <c r="I86" s="62">
        <f t="shared" si="11"/>
        <v>8300</v>
      </c>
      <c r="J86" s="63">
        <v>8300</v>
      </c>
      <c r="K86" s="63">
        <v>0</v>
      </c>
      <c r="L86" s="63">
        <v>0</v>
      </c>
      <c r="M86" s="61"/>
      <c r="N86" s="62">
        <f t="shared" si="12"/>
        <v>8300</v>
      </c>
      <c r="O86" s="63">
        <v>8300</v>
      </c>
      <c r="P86" s="63">
        <v>0</v>
      </c>
      <c r="Q86" s="63">
        <v>0</v>
      </c>
      <c r="R86" s="61"/>
      <c r="S86" s="62">
        <f t="shared" si="13"/>
        <v>8300</v>
      </c>
      <c r="T86" s="63">
        <v>8300</v>
      </c>
      <c r="U86" s="63">
        <v>0</v>
      </c>
      <c r="V86" s="63">
        <v>0</v>
      </c>
    </row>
    <row r="87" spans="1:22" ht="54" customHeight="1">
      <c r="A87" s="97"/>
      <c r="B87" s="98"/>
      <c r="C87" s="98"/>
      <c r="D87" s="84" t="s">
        <v>94</v>
      </c>
      <c r="E87" s="87" t="s">
        <v>101</v>
      </c>
      <c r="F87" s="64">
        <f t="shared" si="14"/>
        <v>24600</v>
      </c>
      <c r="G87" s="85"/>
      <c r="H87" s="61"/>
      <c r="I87" s="62">
        <f t="shared" si="11"/>
        <v>8200</v>
      </c>
      <c r="J87" s="63">
        <v>8200</v>
      </c>
      <c r="K87" s="63">
        <v>0</v>
      </c>
      <c r="L87" s="63">
        <v>0</v>
      </c>
      <c r="M87" s="61"/>
      <c r="N87" s="62">
        <f t="shared" si="12"/>
        <v>8200</v>
      </c>
      <c r="O87" s="63">
        <v>8200</v>
      </c>
      <c r="P87" s="63">
        <v>0</v>
      </c>
      <c r="Q87" s="63">
        <v>0</v>
      </c>
      <c r="R87" s="61"/>
      <c r="S87" s="62">
        <f t="shared" si="13"/>
        <v>8200</v>
      </c>
      <c r="T87" s="63">
        <v>8200</v>
      </c>
      <c r="U87" s="63">
        <v>0</v>
      </c>
      <c r="V87" s="63">
        <v>0</v>
      </c>
    </row>
    <row r="88" spans="1:22" ht="54" customHeight="1">
      <c r="A88" s="97"/>
      <c r="B88" s="98"/>
      <c r="C88" s="98"/>
      <c r="D88" s="84" t="s">
        <v>95</v>
      </c>
      <c r="E88" s="87" t="s">
        <v>105</v>
      </c>
      <c r="F88" s="64">
        <f t="shared" si="14"/>
        <v>33000</v>
      </c>
      <c r="G88" s="85"/>
      <c r="H88" s="61"/>
      <c r="I88" s="62">
        <f t="shared" si="11"/>
        <v>11000</v>
      </c>
      <c r="J88" s="63">
        <v>11000</v>
      </c>
      <c r="K88" s="63">
        <v>0</v>
      </c>
      <c r="L88" s="63">
        <v>0</v>
      </c>
      <c r="M88" s="61"/>
      <c r="N88" s="62">
        <f t="shared" si="12"/>
        <v>11000</v>
      </c>
      <c r="O88" s="63">
        <v>11000</v>
      </c>
      <c r="P88" s="63">
        <v>0</v>
      </c>
      <c r="Q88" s="63">
        <v>0</v>
      </c>
      <c r="R88" s="61"/>
      <c r="S88" s="62">
        <f t="shared" si="13"/>
        <v>11000</v>
      </c>
      <c r="T88" s="63">
        <v>11000</v>
      </c>
      <c r="U88" s="63">
        <v>0</v>
      </c>
      <c r="V88" s="63">
        <v>0</v>
      </c>
    </row>
    <row r="89" spans="1:22" ht="54" customHeight="1">
      <c r="A89" s="97"/>
      <c r="B89" s="98"/>
      <c r="C89" s="98"/>
      <c r="D89" s="84" t="s">
        <v>96</v>
      </c>
      <c r="E89" s="87" t="s">
        <v>103</v>
      </c>
      <c r="F89" s="64">
        <f t="shared" si="14"/>
        <v>120000</v>
      </c>
      <c r="G89" s="85"/>
      <c r="H89" s="61"/>
      <c r="I89" s="62">
        <f t="shared" si="11"/>
        <v>40000</v>
      </c>
      <c r="J89" s="63">
        <v>0</v>
      </c>
      <c r="K89" s="63">
        <v>0</v>
      </c>
      <c r="L89" s="63">
        <v>40000</v>
      </c>
      <c r="M89" s="61"/>
      <c r="N89" s="62">
        <f t="shared" si="12"/>
        <v>40000</v>
      </c>
      <c r="O89" s="63">
        <v>0</v>
      </c>
      <c r="P89" s="63">
        <v>0</v>
      </c>
      <c r="Q89" s="63">
        <v>40000</v>
      </c>
      <c r="R89" s="61"/>
      <c r="S89" s="62">
        <f t="shared" si="13"/>
        <v>40000</v>
      </c>
      <c r="T89" s="63">
        <v>0</v>
      </c>
      <c r="U89" s="63">
        <v>0</v>
      </c>
      <c r="V89" s="63">
        <v>40000</v>
      </c>
    </row>
    <row r="90" spans="1:22" ht="59.25" customHeight="1">
      <c r="A90" s="97"/>
      <c r="B90" s="98"/>
      <c r="C90" s="98"/>
      <c r="D90" s="84" t="s">
        <v>97</v>
      </c>
      <c r="E90" s="87" t="s">
        <v>99</v>
      </c>
      <c r="F90" s="64">
        <f t="shared" si="14"/>
        <v>474810</v>
      </c>
      <c r="G90" s="85"/>
      <c r="H90" s="59"/>
      <c r="I90" s="62">
        <f t="shared" si="11"/>
        <v>274810</v>
      </c>
      <c r="J90" s="63">
        <v>0</v>
      </c>
      <c r="K90" s="63">
        <v>0</v>
      </c>
      <c r="L90" s="63">
        <v>274810</v>
      </c>
      <c r="M90" s="59"/>
      <c r="N90" s="62">
        <f t="shared" si="12"/>
        <v>100000</v>
      </c>
      <c r="O90" s="63">
        <v>0</v>
      </c>
      <c r="P90" s="63">
        <v>0</v>
      </c>
      <c r="Q90" s="63">
        <v>100000</v>
      </c>
      <c r="R90" s="59"/>
      <c r="S90" s="62">
        <f t="shared" si="13"/>
        <v>100000</v>
      </c>
      <c r="T90" s="63">
        <v>0</v>
      </c>
      <c r="U90" s="63">
        <v>0</v>
      </c>
      <c r="V90" s="63">
        <v>100000</v>
      </c>
    </row>
  </sheetData>
  <mergeCells count="278">
    <mergeCell ref="W50:W52"/>
    <mergeCell ref="B78:D78"/>
    <mergeCell ref="B79:D79"/>
    <mergeCell ref="P50:P52"/>
    <mergeCell ref="Q50:Q52"/>
    <mergeCell ref="K50:K52"/>
    <mergeCell ref="L50:L52"/>
    <mergeCell ref="N50:N52"/>
    <mergeCell ref="O50:O52"/>
    <mergeCell ref="H65:J65"/>
    <mergeCell ref="B80:D80"/>
    <mergeCell ref="G41:G43"/>
    <mergeCell ref="I41:I43"/>
    <mergeCell ref="J41:J43"/>
    <mergeCell ref="F46:F47"/>
    <mergeCell ref="B41:B43"/>
    <mergeCell ref="F73:F74"/>
    <mergeCell ref="G73:G74"/>
    <mergeCell ref="I73:L73"/>
    <mergeCell ref="B68:G68"/>
    <mergeCell ref="K41:K43"/>
    <mergeCell ref="C15:C19"/>
    <mergeCell ref="J15:J19"/>
    <mergeCell ref="K15:K19"/>
    <mergeCell ref="C20:C21"/>
    <mergeCell ref="C41:C43"/>
    <mergeCell ref="D20:D21"/>
    <mergeCell ref="B15:B19"/>
    <mergeCell ref="A15:A19"/>
    <mergeCell ref="F15:F19"/>
    <mergeCell ref="I15:I19"/>
    <mergeCell ref="L15:L19"/>
    <mergeCell ref="N15:N19"/>
    <mergeCell ref="O15:O19"/>
    <mergeCell ref="P15:P19"/>
    <mergeCell ref="Q15:Q19"/>
    <mergeCell ref="S15:S19"/>
    <mergeCell ref="X15:X19"/>
    <mergeCell ref="Y15:Y19"/>
    <mergeCell ref="AD15:AD19"/>
    <mergeCell ref="Z15:Z19"/>
    <mergeCell ref="T15:T19"/>
    <mergeCell ref="U15:U19"/>
    <mergeCell ref="V15:V19"/>
    <mergeCell ref="W15:W19"/>
    <mergeCell ref="AA15:AA19"/>
    <mergeCell ref="AB15:AB19"/>
    <mergeCell ref="AC15:AC19"/>
    <mergeCell ref="AK50:AK52"/>
    <mergeCell ref="X50:X52"/>
    <mergeCell ref="AE50:AE52"/>
    <mergeCell ref="AF50:AF52"/>
    <mergeCell ref="AG50:AG52"/>
    <mergeCell ref="AA50:AA52"/>
    <mergeCell ref="AB50:AB52"/>
    <mergeCell ref="AC50:AC52"/>
    <mergeCell ref="AD50:AD52"/>
    <mergeCell ref="AL50:AL52"/>
    <mergeCell ref="Y50:Y52"/>
    <mergeCell ref="Z50:Z52"/>
    <mergeCell ref="S50:S52"/>
    <mergeCell ref="T50:T52"/>
    <mergeCell ref="U50:U52"/>
    <mergeCell ref="V50:V52"/>
    <mergeCell ref="AH50:AH52"/>
    <mergeCell ref="AI50:AI52"/>
    <mergeCell ref="AJ50:AJ52"/>
    <mergeCell ref="A50:A52"/>
    <mergeCell ref="F50:F52"/>
    <mergeCell ref="I50:I52"/>
    <mergeCell ref="J50:J52"/>
    <mergeCell ref="C50:C52"/>
    <mergeCell ref="B50:B52"/>
    <mergeCell ref="AI41:AI43"/>
    <mergeCell ref="AJ41:AJ43"/>
    <mergeCell ref="AK41:AK43"/>
    <mergeCell ref="AL41:AL43"/>
    <mergeCell ref="AE41:AE43"/>
    <mergeCell ref="AF41:AF43"/>
    <mergeCell ref="AG41:AG43"/>
    <mergeCell ref="AH41:AH43"/>
    <mergeCell ref="AA41:AA43"/>
    <mergeCell ref="AB41:AB43"/>
    <mergeCell ref="AC41:AC43"/>
    <mergeCell ref="AD41:AD43"/>
    <mergeCell ref="W41:W43"/>
    <mergeCell ref="X41:X43"/>
    <mergeCell ref="Y41:Y43"/>
    <mergeCell ref="Z41:Z43"/>
    <mergeCell ref="S41:S43"/>
    <mergeCell ref="T41:T43"/>
    <mergeCell ref="U41:U43"/>
    <mergeCell ref="V41:V43"/>
    <mergeCell ref="O41:O43"/>
    <mergeCell ref="P41:P43"/>
    <mergeCell ref="Q41:Q43"/>
    <mergeCell ref="N41:N43"/>
    <mergeCell ref="L41:L43"/>
    <mergeCell ref="B75:D75"/>
    <mergeCell ref="B76:D76"/>
    <mergeCell ref="B77:D77"/>
    <mergeCell ref="D46:D47"/>
    <mergeCell ref="C46:C47"/>
    <mergeCell ref="H68:J68"/>
    <mergeCell ref="A73:D74"/>
    <mergeCell ref="B46:B47"/>
    <mergeCell ref="G46:G47"/>
    <mergeCell ref="A37:A38"/>
    <mergeCell ref="F37:F38"/>
    <mergeCell ref="A41:A43"/>
    <mergeCell ref="F41:F43"/>
    <mergeCell ref="B37:B38"/>
    <mergeCell ref="AJ37:AJ38"/>
    <mergeCell ref="AK37:AK38"/>
    <mergeCell ref="AL37:AL38"/>
    <mergeCell ref="C37:C38"/>
    <mergeCell ref="AF37:AF38"/>
    <mergeCell ref="AG37:AG38"/>
    <mergeCell ref="AH37:AH38"/>
    <mergeCell ref="AI37:AI38"/>
    <mergeCell ref="AB37:AB38"/>
    <mergeCell ref="AC37:AC38"/>
    <mergeCell ref="AE37:AE38"/>
    <mergeCell ref="X37:X38"/>
    <mergeCell ref="Y37:Y38"/>
    <mergeCell ref="Z37:Z38"/>
    <mergeCell ref="AA37:AA38"/>
    <mergeCell ref="U37:U38"/>
    <mergeCell ref="V37:V38"/>
    <mergeCell ref="W37:W38"/>
    <mergeCell ref="AD37:AD38"/>
    <mergeCell ref="AL22:AL35"/>
    <mergeCell ref="I37:I38"/>
    <mergeCell ref="J37:J38"/>
    <mergeCell ref="K37:K38"/>
    <mergeCell ref="L37:L38"/>
    <mergeCell ref="N37:N38"/>
    <mergeCell ref="O37:O38"/>
    <mergeCell ref="P37:P38"/>
    <mergeCell ref="Q37:Q38"/>
    <mergeCell ref="T37:T38"/>
    <mergeCell ref="AB22:AB35"/>
    <mergeCell ref="AC22:AC35"/>
    <mergeCell ref="AD22:AD35"/>
    <mergeCell ref="AK22:AK35"/>
    <mergeCell ref="X22:X35"/>
    <mergeCell ref="Y22:Y35"/>
    <mergeCell ref="Z22:Z35"/>
    <mergeCell ref="AA22:AA35"/>
    <mergeCell ref="T22:T35"/>
    <mergeCell ref="U22:U35"/>
    <mergeCell ref="V22:V35"/>
    <mergeCell ref="W22:W35"/>
    <mergeCell ref="O22:O35"/>
    <mergeCell ref="P22:P35"/>
    <mergeCell ref="Q22:Q35"/>
    <mergeCell ref="S22:S35"/>
    <mergeCell ref="A22:A35"/>
    <mergeCell ref="C22:C35"/>
    <mergeCell ref="F22:F35"/>
    <mergeCell ref="N22:N35"/>
    <mergeCell ref="B22:B35"/>
    <mergeCell ref="AE15:AE19"/>
    <mergeCell ref="AF15:AF19"/>
    <mergeCell ref="AG15:AG19"/>
    <mergeCell ref="AH15:AH19"/>
    <mergeCell ref="AI6:AI7"/>
    <mergeCell ref="AJ6:AJ7"/>
    <mergeCell ref="AK15:AK19"/>
    <mergeCell ref="AL15:AL19"/>
    <mergeCell ref="AK6:AK7"/>
    <mergeCell ref="AL6:AL7"/>
    <mergeCell ref="AI15:AI19"/>
    <mergeCell ref="AJ15:AJ19"/>
    <mergeCell ref="AE6:AE7"/>
    <mergeCell ref="AF6:AF7"/>
    <mergeCell ref="AG6:AG7"/>
    <mergeCell ref="AH6:AH7"/>
    <mergeCell ref="AA6:AA7"/>
    <mergeCell ref="AB6:AB7"/>
    <mergeCell ref="AC6:AC7"/>
    <mergeCell ref="AD6:AD7"/>
    <mergeCell ref="X6:X7"/>
    <mergeCell ref="W6:W7"/>
    <mergeCell ref="Y6:Y7"/>
    <mergeCell ref="Z6:Z7"/>
    <mergeCell ref="B4:B5"/>
    <mergeCell ref="W4:Z4"/>
    <mergeCell ref="R46:V46"/>
    <mergeCell ref="H46:L46"/>
    <mergeCell ref="M46:Q46"/>
    <mergeCell ref="B6:B7"/>
    <mergeCell ref="L6:L7"/>
    <mergeCell ref="N6:N7"/>
    <mergeCell ref="R20:V20"/>
    <mergeCell ref="V6:V7"/>
    <mergeCell ref="A6:A7"/>
    <mergeCell ref="I6:I7"/>
    <mergeCell ref="A46:A47"/>
    <mergeCell ref="AA4:AD4"/>
    <mergeCell ref="A4:A5"/>
    <mergeCell ref="W20:Z20"/>
    <mergeCell ref="A20:A21"/>
    <mergeCell ref="B20:B21"/>
    <mergeCell ref="H20:L20"/>
    <mergeCell ref="F20:F21"/>
    <mergeCell ref="AE4:AH4"/>
    <mergeCell ref="AI4:AL4"/>
    <mergeCell ref="J6:J7"/>
    <mergeCell ref="C6:C7"/>
    <mergeCell ref="Q6:Q7"/>
    <mergeCell ref="F6:F7"/>
    <mergeCell ref="G6:G7"/>
    <mergeCell ref="S6:S7"/>
    <mergeCell ref="C4:C5"/>
    <mergeCell ref="R4:V4"/>
    <mergeCell ref="AE46:AH46"/>
    <mergeCell ref="AI46:AL46"/>
    <mergeCell ref="AE20:AH20"/>
    <mergeCell ref="AI20:AL20"/>
    <mergeCell ref="AE22:AE35"/>
    <mergeCell ref="AF22:AF35"/>
    <mergeCell ref="AG22:AG35"/>
    <mergeCell ref="AH22:AH35"/>
    <mergeCell ref="AI22:AI35"/>
    <mergeCell ref="AJ22:AJ35"/>
    <mergeCell ref="AA46:AD46"/>
    <mergeCell ref="AA20:AD20"/>
    <mergeCell ref="W46:Z46"/>
    <mergeCell ref="G20:G21"/>
    <mergeCell ref="M20:Q20"/>
    <mergeCell ref="I22:I35"/>
    <mergeCell ref="J22:J35"/>
    <mergeCell ref="K22:K35"/>
    <mergeCell ref="L22:L35"/>
    <mergeCell ref="S37:S38"/>
    <mergeCell ref="D4:D5"/>
    <mergeCell ref="H4:L4"/>
    <mergeCell ref="F4:F5"/>
    <mergeCell ref="M4:Q4"/>
    <mergeCell ref="G4:G5"/>
    <mergeCell ref="K6:K7"/>
    <mergeCell ref="O6:O7"/>
    <mergeCell ref="P6:P7"/>
    <mergeCell ref="T6:T7"/>
    <mergeCell ref="U6:U7"/>
    <mergeCell ref="N73:Q73"/>
    <mergeCell ref="S73:V73"/>
    <mergeCell ref="A58:D58"/>
    <mergeCell ref="C59:D59"/>
    <mergeCell ref="C60:D60"/>
    <mergeCell ref="C61:D61"/>
    <mergeCell ref="E41:E43"/>
    <mergeCell ref="E50:E52"/>
    <mergeCell ref="A55:E55"/>
    <mergeCell ref="H66:J66"/>
    <mergeCell ref="H67:J67"/>
    <mergeCell ref="E4:E5"/>
    <mergeCell ref="E20:E21"/>
    <mergeCell ref="E46:E47"/>
    <mergeCell ref="E6:E7"/>
    <mergeCell ref="E15:E19"/>
    <mergeCell ref="E22:E35"/>
    <mergeCell ref="E37:E38"/>
    <mergeCell ref="K65:V65"/>
    <mergeCell ref="K66:V66"/>
    <mergeCell ref="K67:V67"/>
    <mergeCell ref="K68:V68"/>
    <mergeCell ref="A81:A90"/>
    <mergeCell ref="B81:C90"/>
    <mergeCell ref="F58:AL58"/>
    <mergeCell ref="F59:AL59"/>
    <mergeCell ref="F60:AL60"/>
    <mergeCell ref="F61:AL61"/>
    <mergeCell ref="E73:E74"/>
    <mergeCell ref="B65:G65"/>
    <mergeCell ref="B66:G66"/>
    <mergeCell ref="B67:G67"/>
  </mergeCells>
  <printOptions/>
  <pageMargins left="0.2755905511811024" right="0.2755905511811024" top="0.5905511811023623" bottom="0.5905511811023623" header="0.5118110236220472" footer="0.5118110236220472"/>
  <pageSetup horizontalDpi="300" verticalDpi="300" orientation="landscape" paperSize="9" scale="42" r:id="rId2"/>
  <headerFooter alignWithMargins="0">
    <oddFooter>&amp;C&amp;P / &amp;N</oddFooter>
  </headerFooter>
  <rowBreaks count="3" manualBreakCount="3">
    <brk id="19" max="255" man="1"/>
    <brk id="45" max="42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wbernowicz</dc:creator>
  <cp:keywords/>
  <dc:description/>
  <cp:lastModifiedBy>MC</cp:lastModifiedBy>
  <cp:lastPrinted>2005-10-06T08:38:45Z</cp:lastPrinted>
  <dcterms:created xsi:type="dcterms:W3CDTF">2004-04-15T10:44:12Z</dcterms:created>
  <dcterms:modified xsi:type="dcterms:W3CDTF">2006-04-20T09:18:15Z</dcterms:modified>
  <cp:category/>
  <cp:version/>
  <cp:contentType/>
  <cp:contentStatus/>
</cp:coreProperties>
</file>