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75" windowHeight="4710" activeTab="0"/>
  </bookViews>
  <sheets>
    <sheet name="Dochody" sheetId="1" r:id="rId1"/>
    <sheet name="Wydatki" sheetId="2" r:id="rId2"/>
    <sheet name="ZIK" sheetId="3" r:id="rId3"/>
    <sheet name="ZBK" sheetId="4" r:id="rId4"/>
    <sheet name="Środki Specjalne" sheetId="5" r:id="rId5"/>
    <sheet name="Gminny Fundusz" sheetId="6" r:id="rId6"/>
  </sheets>
  <definedNames/>
  <calcPr fullCalcOnLoad="1"/>
</workbook>
</file>

<file path=xl/sharedStrings.xml><?xml version="1.0" encoding="utf-8"?>
<sst xmlns="http://schemas.openxmlformats.org/spreadsheetml/2006/main" count="861" uniqueCount="373">
  <si>
    <t>ZAŁĄCZNIK NR 2</t>
  </si>
  <si>
    <t xml:space="preserve"> WYDATKI  WŁASNE  BUDŻETU  MIASTA  CZELADŹ</t>
  </si>
  <si>
    <t>OD 01.01.2003 DO 30.06.2003 rok</t>
  </si>
  <si>
    <t xml:space="preserve">DZIAŁ </t>
  </si>
  <si>
    <t>ROZDZIAŁ</t>
  </si>
  <si>
    <t>§</t>
  </si>
  <si>
    <t>W Y S Z C Z E G Ó L N I E N I E</t>
  </si>
  <si>
    <t>PLAN</t>
  </si>
  <si>
    <t>WYKONANIE</t>
  </si>
  <si>
    <t>%</t>
  </si>
  <si>
    <t>WYDATKI  OGÓŁEM</t>
  </si>
  <si>
    <t>010</t>
  </si>
  <si>
    <t>ROLNICTWO I ŁOWIECTWO</t>
  </si>
  <si>
    <t>O1030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</si>
  <si>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</si>
  <si>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</si>
  <si>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</si>
  <si>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</si>
  <si>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</si>
  <si>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TRANSPORT I ŁĄCZNOŚĆ</t>
  </si>
  <si>
    <t>LOKALNY TRANSPORT ZBIOROWY</t>
  </si>
  <si>
    <t>2900</t>
  </si>
  <si>
    <t>Wpłaty gmin i powiatów na rzecz innych jednostek samorządu terytorialnego oraz związków gmin i związków powiatów na dofinansowanie zadań bieżących</t>
  </si>
  <si>
    <t>DROGI POWIATOWE</t>
  </si>
  <si>
    <t>2650</t>
  </si>
  <si>
    <t>Dotacja przedmiotowa dla Zakładu Budżetowego</t>
  </si>
  <si>
    <t>DROGI PUBLICZNE GMINNE</t>
  </si>
  <si>
    <t>Zakup usług remontowych</t>
  </si>
  <si>
    <t xml:space="preserve">GOSPODARKA MIESZKANIOWA  </t>
  </si>
  <si>
    <t>ZAKŁADY GOSPODARKI MIESZKANIOWEJ     / ZBK /</t>
  </si>
  <si>
    <t>Dotacje celowe z budżetu na finansowanie lub dofinansowanie kosztów realizacji inwestycji i zakupów inwestycyjnych zakładów budżetowych</t>
  </si>
  <si>
    <t>GOSPODARKA GRUNTAMI I NIERUCHOMOŚCIAMI</t>
  </si>
  <si>
    <t xml:space="preserve">              </t>
  </si>
  <si>
    <t>Różne opłaty i składki</t>
  </si>
  <si>
    <t>Koszty postępowania sądowego i prokuratorskiego</t>
  </si>
  <si>
    <t>Wydatki na zakupy inwestycyjne jednostek budżetowych</t>
  </si>
  <si>
    <t xml:space="preserve">POZOSTAŁA DZIAŁALNOŚĆ  </t>
  </si>
  <si>
    <t xml:space="preserve">DZIAŁALNOŚĆ USŁUGOWA </t>
  </si>
  <si>
    <t>PLANY ZAGOSP. PRZESTRZENNEGO-W.Urbanistyki i Gospodarki Nieruchomościami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</si>
  <si>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</si>
  <si>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</si>
  <si>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</si>
  <si>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</si>
  <si>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>Różne wydatki na rzecz osób fizycznych</t>
  </si>
  <si>
    <t xml:space="preserve">Zakup materiałów i wyposażenia </t>
  </si>
  <si>
    <t>Podróże służbowe krajowe</t>
  </si>
  <si>
    <t>Podróże służbowe zagraniczne</t>
  </si>
  <si>
    <t xml:space="preserve">URZĘDY GMIN  /MIAST I MIAST NA PRAWACH POWIATU/ </t>
  </si>
  <si>
    <t>Nagrody i wydatki osobowe nie zaliczone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</si>
  <si>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</si>
  <si>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</si>
  <si>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</si>
  <si>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Pracy</t>
  </si>
  <si>
    <t>Zakup energii</t>
  </si>
  <si>
    <t>Zakup usług zdrowotnych</t>
  </si>
  <si>
    <t>Odpisy na zakładowy fundusz świadczeń socjalnych</t>
  </si>
  <si>
    <t>Pozostałe odsetki</t>
  </si>
  <si>
    <t>Pobór podatków, opłat i niepodatkowych należności budżetowych</t>
  </si>
  <si>
    <t>POZOSTAŁA  DZIAŁALNOŚĆ</t>
  </si>
  <si>
    <t>BEZPIECZEŃSTWO PUBLICZNE I OCHRONA P/POŻ</t>
  </si>
  <si>
    <t>OCHOTNICZE STRAŻE POŻARNE</t>
  </si>
  <si>
    <t>Dotacja przedmiotowa z budżetu dla jednostek nie zaliczanych do sektora finansów publicznych</t>
  </si>
  <si>
    <t>OBRONA CYWILNA</t>
  </si>
  <si>
    <t xml:space="preserve">STRAŻ MIEJSKA 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</si>
  <si>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</si>
  <si>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</si>
  <si>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</si>
  <si>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Rozliczenia z tytułu poręczeń i gwarancji udzielonych przez Skarb Państwa lub jednostkę samorzadu terytorialnego</t>
  </si>
  <si>
    <t>Wypłaty z tytułu poręczeń spłaty krajowych kredytów bankowych</t>
  </si>
  <si>
    <t>RÓŻNE ROZLICZENIA</t>
  </si>
  <si>
    <t>REZERWY OGÓLNE I CELOWE</t>
  </si>
  <si>
    <t>Rezerwy</t>
  </si>
  <si>
    <t>OŚWIATA I WYCHOWANIE</t>
  </si>
  <si>
    <t>SZKOŁY PODSTAWOWE</t>
  </si>
  <si>
    <t xml:space="preserve">Dotacja przedmiotowa z budżetu dla zakładu budżetowego  </t>
  </si>
  <si>
    <t>Dotacja podmiotowa z budżetu dla niepublicznej szkoły lub innej placówki oświatowo - wychowawczej</t>
  </si>
  <si>
    <t>Wydatki inwestycyjne jednostek budżetowych</t>
  </si>
  <si>
    <t>Wydatki na zakupy inwestycyjne jednostek budżet.</t>
  </si>
  <si>
    <t>GIMNAZJA</t>
  </si>
  <si>
    <t>Wydatkina zakupy inwestycyjne jednostek budżet.</t>
  </si>
  <si>
    <t>ZESPOŁY EKONOMICZNO ADMINISTRACYJNE SZKÓŁ</t>
  </si>
  <si>
    <t>OCHRONA ZDROWIA</t>
  </si>
  <si>
    <t>ZAPOBIEGANIE I ZWALCZANIE AIDS</t>
  </si>
  <si>
    <t>Dotacja celowa przekazana dla powiatu na zadania bieżące realizowana na podstawie porozumień między jednostkami samorządu terytorialnego</t>
  </si>
  <si>
    <t>ZWALCZANIE NARKOMANII</t>
  </si>
  <si>
    <t>PRZECIWDZIAŁANIE  ALKOHOLIZMOWI</t>
  </si>
  <si>
    <t>Dotacje celowe przekazane dla powiatu na zadania bieżące realizowane na podstawie porozumień /umów/ między jednostkami samorządu terytorialnego</t>
  </si>
  <si>
    <t>IZBY  WYTRZEŹWIEŃ</t>
  </si>
  <si>
    <t xml:space="preserve">OPIEKA SPOŁECZNA </t>
  </si>
  <si>
    <t>PLACÓWKI OPIEKUŃCZO WYCHOWAWCZE</t>
  </si>
  <si>
    <t>Zakup środków żywności</t>
  </si>
  <si>
    <t>OŚRODKI WSPARCIA</t>
  </si>
  <si>
    <t>ŻŁOBKI</t>
  </si>
  <si>
    <t>ZASIŁKI I POMOC W NATURZE ORAZ SKŁADKI NA UBEZPIECZENIA SPOŁECZNE</t>
  </si>
  <si>
    <t>Świadczenia społeczne</t>
  </si>
  <si>
    <t>DODATKI  MIESZKANIOWE</t>
  </si>
  <si>
    <t>OŚRODKI POMOCY SPOŁECZNEJ</t>
  </si>
  <si>
    <t>Wpłaty na PFRON</t>
  </si>
  <si>
    <t>Zakup usłu zdrowotnych</t>
  </si>
  <si>
    <t>EDUKACYJNA OPIEKA WYCHOWAWCZA</t>
  </si>
  <si>
    <t>ŚWIETLICE  SZKOLNE</t>
  </si>
  <si>
    <t>Zakup materiałów i wyposażenia</t>
  </si>
  <si>
    <t xml:space="preserve">PRZEDSZKOLA </t>
  </si>
  <si>
    <t>KOLONIE I OBOZY ORAZ INNE FORMY WYPOCZYNKU DZIECI I MŁODZIEŻY SZKOLNEJ</t>
  </si>
  <si>
    <t>GOSPODARKA KOMUNALNA I OCHRONA ŚRODOWISKA</t>
  </si>
  <si>
    <t>OCZYSZCZANIE MIAST I WSI</t>
  </si>
  <si>
    <t>Koszty postępowań sądowych i prokuratorskich</t>
  </si>
  <si>
    <t>UTRZYMANIE ZIELENI W MIASTACH I GMINACH</t>
  </si>
  <si>
    <t>OŚWIETLENIE ULIC  PLACÓW  I DRÓG</t>
  </si>
  <si>
    <t>ZAKŁADY GOSPODARKI KOMUNALNEJ</t>
  </si>
  <si>
    <t>Dotacja przedmiotowa z budżetu dla zakładu budżetowego</t>
  </si>
  <si>
    <t>POZOSTAŁA DZIAŁALNOŚĆ  WYDZIAŁ ROZWOJU MIASTA</t>
  </si>
  <si>
    <t>POZOSTAŁA DZIAŁALNOŚĆ   INWESTYCJE KOMUNALNE</t>
  </si>
  <si>
    <t>KULTURA I OCHRONA DZIEDZICTWA NARODOWEGO</t>
  </si>
  <si>
    <t>POZOSTAŁE  ZADANIA  W  ZAKRESIE  KULTURY</t>
  </si>
  <si>
    <t>BIBLIOTEKA</t>
  </si>
  <si>
    <t>Dotacja podmiotowa z budżetu dla instytucji kultury</t>
  </si>
  <si>
    <t>OCHRONA I KONSERWACJA ZABYTKÓW- W.Urbanistyki i Gospodarki Nieruchomościami</t>
  </si>
  <si>
    <t>KULTURA FIZYCZNA I SPORT</t>
  </si>
  <si>
    <t xml:space="preserve"> INSTYTUCJE KULTURY FIZYCZNEJ  - MOSIR</t>
  </si>
  <si>
    <t xml:space="preserve"> </t>
  </si>
  <si>
    <t>WYDATKI ZWIĄZANE Z REALIZACJĄ ZADAŃ</t>
  </si>
  <si>
    <t xml:space="preserve">ZLECONYCH Z ZAKRESU ADMINISTRACJI RZĄDOWEJ </t>
  </si>
  <si>
    <t>01.01.2003 do 30.06.2003 rok</t>
  </si>
  <si>
    <t>Dział</t>
  </si>
  <si>
    <t>Rozdział</t>
  </si>
  <si>
    <t>WYSZCZEGÓLNIENIE</t>
  </si>
  <si>
    <t>RAZEM WYDATKI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</si>
  <si>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</si>
  <si>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</si>
  <si>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</si>
  <si>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</si>
  <si>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</si>
  <si>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Oświata i wychowanie</t>
  </si>
  <si>
    <t>Szkoły podstawowe</t>
  </si>
  <si>
    <t>Opieka społeczna</t>
  </si>
  <si>
    <t xml:space="preserve">Składki na ubezpieczenia zdrowotne opłacane za osoby pobierające niektóre świadczenia z pomocy społecznej </t>
  </si>
  <si>
    <t>Składki na ubezpieczenia  zdrowotne</t>
  </si>
  <si>
    <t>Zasiłki i pomoc w naturze oraz składki na ubezpieczenie społeczne i zdrowotne</t>
  </si>
  <si>
    <t>Zasiłki rodzinne, pielęgnacyjne i wychowawcze</t>
  </si>
  <si>
    <t>Ośrodki pomocy społecznej</t>
  </si>
  <si>
    <t>Usługi opiekuńcze i specjalistyczne usługi opiekuńcze</t>
  </si>
  <si>
    <t>Pozostała działalność</t>
  </si>
  <si>
    <t>Gospodarka komunalna i ochrona środowiska</t>
  </si>
  <si>
    <t>Oświetlenie ulic, placów i dróg</t>
  </si>
  <si>
    <t xml:space="preserve">            WYDATKI ZWIĄZANE Z REALIZACJĄ PRZEZ GMINĘ ZADAŃ</t>
  </si>
  <si>
    <t xml:space="preserve">       NA PODSTAWIE POROZUMIEŃ Z ORGANAMI ADMINISTRACJI RZĄDOWEJ </t>
  </si>
  <si>
    <t>ZA OKRES OD 01.01.2003 DO 31.06.2003</t>
  </si>
  <si>
    <t>&amp;</t>
  </si>
  <si>
    <t>DZIAŁALNOŚĆ USŁUGOWA</t>
  </si>
  <si>
    <t>Cmentarze</t>
  </si>
  <si>
    <t xml:space="preserve">WYDATKI  ZWIĄZANE Z REALIZACJĄ PRZEZ GMINĘ ZADAŃ NA </t>
  </si>
  <si>
    <t>PODSTAWIE POROZUMIEŃ MIĘDZY JEDNOSTKAMI SAMORZĄDU TERYTORIALNEGO</t>
  </si>
  <si>
    <t>ZA OKRES OD 01.01.2003 do 31.06.3003</t>
  </si>
  <si>
    <t>DZIAŁ</t>
  </si>
  <si>
    <t xml:space="preserve">   &amp;</t>
  </si>
  <si>
    <t xml:space="preserve">                   W Y S Z C Z E G Ó L N I E N I E</t>
  </si>
  <si>
    <t xml:space="preserve">      Plan</t>
  </si>
  <si>
    <t>Drogi publiczne i powiatowe</t>
  </si>
  <si>
    <t>Obrona Cywilna</t>
  </si>
  <si>
    <t>Wynagrodzenia osobowe pracowników</t>
  </si>
  <si>
    <t>Składki na ubezpieczenia społeczne</t>
  </si>
  <si>
    <t>WYDATKI WŁASNE</t>
  </si>
  <si>
    <t>WYDATKI ZLECONE</t>
  </si>
  <si>
    <t>RAZEM WYDATKI WŁASNE I ZLECONE</t>
  </si>
  <si>
    <t>ROZCHODY spłata poż. WFOŚ</t>
  </si>
  <si>
    <t>WYDATKI + ROZCHODY</t>
  </si>
  <si>
    <t>ZAŁĄCZNIK NR 1</t>
  </si>
  <si>
    <t>PLAN  DOCHODÓW WŁASNYCH  BUDŻETU MIASTA  CZELADŹ</t>
  </si>
  <si>
    <t xml:space="preserve">  </t>
  </si>
  <si>
    <t>ZA OKRES OD 01.01.2003 R DO 30.06.2003 R.</t>
  </si>
  <si>
    <t>Wykonanie</t>
  </si>
  <si>
    <t>3</t>
  </si>
  <si>
    <t>4</t>
  </si>
  <si>
    <t>RAZEM  DOCHODY</t>
  </si>
  <si>
    <t>ROLNICTWO</t>
  </si>
  <si>
    <t>049</t>
  </si>
  <si>
    <t>Wpływy z innych lokalnych opłat pobieranych przez jednostki samorządu terytorialnego na podstawie odrębnych ustaw</t>
  </si>
  <si>
    <t>GOSPODARKA MIESZKANIOWA</t>
  </si>
  <si>
    <t>Gospodarka gruntami i nieruchomościami</t>
  </si>
  <si>
    <t>047</t>
  </si>
  <si>
    <t>Wpływy z opłat za zarząd, użytkowanie i użytkowanie wieczyste nieruchomości</t>
  </si>
  <si>
    <t>075</t>
  </si>
  <si>
    <t>Dochody z najmu i dzierżawy składników majątkowych Skarbu Państwa lub jednostek samorządu terytorialnego oraz innych umów o podobnym charakterze</t>
  </si>
  <si>
    <t>076</t>
  </si>
  <si>
    <t>Wpływy z tytułu przekształcenia prawa użytkowania wieczystego przysługującego osobom fizycznym w prawo własności</t>
  </si>
  <si>
    <t>077</t>
  </si>
  <si>
    <t>Wpłaty z tytułu odpłatnego nabycia prawa własności nieruchomości</t>
  </si>
  <si>
    <t>091</t>
  </si>
  <si>
    <t>Odsetki od nieterminowych wpłat z tytułu podatków i opłat</t>
  </si>
  <si>
    <t>097</t>
  </si>
  <si>
    <t xml:space="preserve">Wpływy z różnych dochodów </t>
  </si>
  <si>
    <t>069</t>
  </si>
  <si>
    <t>Wpływy z różnych opłat</t>
  </si>
  <si>
    <t>Urzędy gmin / miast, miast na prawach powiatu /</t>
  </si>
  <si>
    <t>045</t>
  </si>
  <si>
    <t>Wpływy z opłaty administracyjnej za czynności urzędowe</t>
  </si>
  <si>
    <t>Wpływy z innych lokalnych opłat pobieranych przez jedn.</t>
  </si>
  <si>
    <t>Samorządu Terytorialnego na podstawie odrębnych ustaw</t>
  </si>
  <si>
    <t>057</t>
  </si>
  <si>
    <t>Grzywny, mandaty i inne kary pieniężne od ludności</t>
  </si>
  <si>
    <t>059</t>
  </si>
  <si>
    <t>Wpływy z opłat za koncesje i licencje</t>
  </si>
  <si>
    <t>083</t>
  </si>
  <si>
    <t>Wpływy z usług</t>
  </si>
  <si>
    <t>Wpływy z różnych dochodów</t>
  </si>
  <si>
    <t>Straż Miejska</t>
  </si>
  <si>
    <t>DOCHODY OD OSÓB PRAWNYCH , OD OSÓB FIZYCZNYCH I OD INNYCH JEDNOSTEK NIE POSIADAJĄCYCH OSOBOWOŚCI PRAWNEJ</t>
  </si>
  <si>
    <t>Wpływy z podatku dochodowego od osób fizycznych, wpływy zryczałtowanego podatku dochodowego oraz wpływy z karty podatkowej</t>
  </si>
  <si>
    <t>035</t>
  </si>
  <si>
    <t>Podatek od działalności gospodarczej osób fizycznych, opłacany w formie karty podatkowej</t>
  </si>
  <si>
    <t>Odsetki od nieterminowych wpłat  z tytułu podatków i opłat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</si>
  <si>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</si>
  <si>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</si>
  <si>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</si>
  <si>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032</t>
  </si>
  <si>
    <t>Podatek rolny</t>
  </si>
  <si>
    <t>034</t>
  </si>
  <si>
    <t>Podatek od środków transportowych</t>
  </si>
  <si>
    <t>050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</si>
  <si>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</si>
  <si>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</si>
  <si>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</t>
  </si>
  <si>
    <t>Podatek od spadków i darowizn</t>
  </si>
  <si>
    <t>037</t>
  </si>
  <si>
    <t>Podatek od posiadania psów</t>
  </si>
  <si>
    <t>043</t>
  </si>
  <si>
    <t>Wpływy z opłaty targowej</t>
  </si>
  <si>
    <t>Wpływy z innych opłat stanowiących dochody jednostek</t>
  </si>
  <si>
    <t>samorządu terytorialnego na podstawie ustaw</t>
  </si>
  <si>
    <t>041</t>
  </si>
  <si>
    <t>Wpływy z opłaty skarbowej</t>
  </si>
  <si>
    <t>048</t>
  </si>
  <si>
    <t>Wpływy z opłat za zezwolenia na sprzedaż alkoholu</t>
  </si>
  <si>
    <t>Udziały gmin w podatkach stanowiących dochód budżetu państwa</t>
  </si>
  <si>
    <t>001</t>
  </si>
  <si>
    <t>Podatek dochodowy od osób fizycznych</t>
  </si>
  <si>
    <t>002</t>
  </si>
  <si>
    <t>Podatek dochodowy od osób prawnych</t>
  </si>
  <si>
    <t>Część oświatowa subwencji ogólnej dla jednostek samorządu terytorialnego</t>
  </si>
  <si>
    <t>292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</si>
  <si>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</si>
  <si>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</si>
  <si>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</si>
  <si>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</si>
  <si>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092</t>
  </si>
  <si>
    <t>Szkoły Podstawowe</t>
  </si>
  <si>
    <t>231</t>
  </si>
  <si>
    <t xml:space="preserve">Dotacje celowe otrzymane z gminy na zadania bieżące  </t>
  </si>
  <si>
    <t xml:space="preserve">realizowane na podstawie porozumień (umów) między </t>
  </si>
  <si>
    <t>jednostkami samorządu terytorialnego</t>
  </si>
  <si>
    <t>203</t>
  </si>
  <si>
    <t xml:space="preserve">Dotacje celowe otrzymane z budżetu państwa na </t>
  </si>
  <si>
    <t>realizację własnych zadań bieżących gmin (związków gmin)</t>
  </si>
  <si>
    <t>OPIEKA SPOŁECZNA</t>
  </si>
  <si>
    <t>Ośrodki wsparcia</t>
  </si>
  <si>
    <t>Zasiłki i pomoc w naturze oraz składki na ubezpieczenia społeczne i zdrowotne</t>
  </si>
  <si>
    <t>Dodatki mieszkaniowe</t>
  </si>
  <si>
    <t>Dotacje celowe otrzymane z budżetu państwa na realizację własnych zadań bieżących gmin /związków gmin/</t>
  </si>
  <si>
    <t xml:space="preserve">Dotacje celowe otrzymane z budżetu państwa na realizację </t>
  </si>
  <si>
    <t>własnych zadań bieżących gmin /związków gmin/</t>
  </si>
  <si>
    <t>Świetlice szkolne</t>
  </si>
  <si>
    <t xml:space="preserve">Przedszkola </t>
  </si>
  <si>
    <t>Wpływy z usług               w tym:</t>
  </si>
  <si>
    <t xml:space="preserve">                                      - za wyżywienie</t>
  </si>
  <si>
    <t xml:space="preserve">                                      - opłata stała</t>
  </si>
  <si>
    <t>Kolonie i obozy oraz inne formy wypoczynku dzieci i młodzieży szkolnej</t>
  </si>
  <si>
    <t xml:space="preserve">Wpływy z usług            </t>
  </si>
  <si>
    <t>244</t>
  </si>
  <si>
    <t>Dotacje otrzymane z funduszy celowych na realizację zadań bieżących jednostek sektora finansów publicznych</t>
  </si>
  <si>
    <t>Dotacje celowe otrzymane z budżetu państwa na realizację</t>
  </si>
  <si>
    <t>własnych zadań bieżących gmin (związków gmin)</t>
  </si>
  <si>
    <t>Zakłady gospodarki komunalnej</t>
  </si>
  <si>
    <t>242</t>
  </si>
  <si>
    <t>Wpływy do budżetu nadwyżki środków obrotowych zakładu</t>
  </si>
  <si>
    <t>budżetowego</t>
  </si>
  <si>
    <t>626</t>
  </si>
  <si>
    <t xml:space="preserve">Dotacje otrzymane z funduszy celowych na finansowanie </t>
  </si>
  <si>
    <t xml:space="preserve">lub dofinansowanie kosztów realizacji inwestycji zakupów </t>
  </si>
  <si>
    <t>inwestycyjnych jednostek sektora finansów publicznych</t>
  </si>
  <si>
    <t>KULTURA I OCHRONA DZIDZICTWA NARODOWEGO</t>
  </si>
  <si>
    <t>Pozostałe zadania z zakresu kultury</t>
  </si>
  <si>
    <t>096</t>
  </si>
  <si>
    <t>Otrzymane spadki, zapisy i darowizny w postaci pieniężnej</t>
  </si>
  <si>
    <t>Instytucje kultury fizycznej</t>
  </si>
  <si>
    <t xml:space="preserve">            PLAN DOCHODÓW ZWIĄZANYCH Z REALIZACJĄ ZADAŃ</t>
  </si>
  <si>
    <t xml:space="preserve">         </t>
  </si>
  <si>
    <t xml:space="preserve">    ZLECONYCH Z ZAKRESU ADMINISTRACJI RZĄDOWEJ</t>
  </si>
  <si>
    <t>ZA OKRES OD 01.01.2003 DO 30.06.2003 R.</t>
  </si>
  <si>
    <t xml:space="preserve">DOTACJE CELOWE OTRZYMANE Z BUDŻETU PAŃSTWA NA </t>
  </si>
  <si>
    <t>REALIZACJĘ ZADAŃ BIEŻĄCYCH Z ZAKRESU ADMINISTRACJI</t>
  </si>
  <si>
    <t>RZĄDOWEJ ORAZ INNYCH ZADAŃ ZLECONYCH GMINIE</t>
  </si>
  <si>
    <t>/ ZWIĄZKOM GMIN/ - § 201</t>
  </si>
  <si>
    <t xml:space="preserve">zadań bieżących z zakresu administracji rządowej oraz </t>
  </si>
  <si>
    <t>innych zadań zleconych gminie ustawami</t>
  </si>
  <si>
    <t xml:space="preserve">Referenda ogólnokrajowe i konstytucyjne </t>
  </si>
  <si>
    <t>Składki na ubezpieczenia zdrowotne opłacane za osoby</t>
  </si>
  <si>
    <t>pobierające niektóre świadczenia z pomocy społecznej</t>
  </si>
  <si>
    <t xml:space="preserve">zadań bieżących z zakresu administracji rządowej oraz  </t>
  </si>
  <si>
    <t>631</t>
  </si>
  <si>
    <t>Dotacje celowe otrzymane z budżetu państwa na inwestycje</t>
  </si>
  <si>
    <t>i zakupy inwetycyjne z zakresu administracji rządowej oraz</t>
  </si>
  <si>
    <t>innych zadań zleconych gminom ustawami</t>
  </si>
  <si>
    <t>zadań bieżących z zakresu administracji rządowej oraz</t>
  </si>
  <si>
    <t xml:space="preserve">             PLAN DOCHODÓW ZWIĄZANYCH Z REALIZACJĄ PRZEZ GMINĘ ZADAŃ</t>
  </si>
  <si>
    <t xml:space="preserve">DOTACJE CELOWE PRZEKAZANE Z BUDŻETU </t>
  </si>
  <si>
    <t xml:space="preserve">PAŃSTWA NA ZADANIA BIEŻĄCE REALIZOWANE </t>
  </si>
  <si>
    <t xml:space="preserve">PRZEZ GMINĘ NA PODSTAWIE POROZUMIEŃ      </t>
  </si>
  <si>
    <t>Z ORGANAMI ADMINISTRACJI RZĄDOWEJ - § 202</t>
  </si>
  <si>
    <t>Dotacje celowe otrzymane z budżetu państwa na zadania</t>
  </si>
  <si>
    <t>bieżące realizowane przez gminę na podstawie porozumień</t>
  </si>
  <si>
    <t>z organami administracji rządowej</t>
  </si>
  <si>
    <t>Pozostałe zadania w zakresie kultury</t>
  </si>
  <si>
    <t>PLAN DOCHODÓW ZWIĄZANYCH Z REALIZACJĄ PRZEZ GMINĘ ZADAŃ</t>
  </si>
  <si>
    <t>NA PODSTAWIE POROZUMIEŃ MIĘDZY JEDNOSTKAMI SAMORZĄDU TERYTORIALNEGO</t>
  </si>
  <si>
    <t xml:space="preserve">     %</t>
  </si>
  <si>
    <t xml:space="preserve">DOTACJE CELOWE OTRZYMANE NA ZADANIA BIEŻĄCE </t>
  </si>
  <si>
    <t xml:space="preserve">REALIZOWANE NA PODSTAWIE POROZUMIEŃ MIĘDZY </t>
  </si>
  <si>
    <t>JEDNOSTAMI SAMORZĄDU TERYTORIALNEGO - § 232</t>
  </si>
  <si>
    <t xml:space="preserve">Dotacje celowe otrzymane z powiatu na zadania bieżące </t>
  </si>
  <si>
    <t>realizowane na podstawie porozumień /umów/ między</t>
  </si>
  <si>
    <t xml:space="preserve">BEZPIECZEŃSTWO PUBLICZNE I OCHRONA </t>
  </si>
  <si>
    <t>PRZECIWPOŻAROWA</t>
  </si>
  <si>
    <t>Obrona cywilna</t>
  </si>
  <si>
    <t>ZADANIA WŁASNE</t>
  </si>
  <si>
    <t>ZADANIA ZLECONE</t>
  </si>
  <si>
    <t xml:space="preserve">        RAZEM ;</t>
  </si>
  <si>
    <t>Przychody</t>
  </si>
  <si>
    <t xml:space="preserve">1. Kredyty i pożyczki </t>
  </si>
  <si>
    <t>2. Spłaty pożyczek udzielonych</t>
  </si>
  <si>
    <t>3. Inne źródła - na pokrycie deficytu</t>
  </si>
  <si>
    <t>RAZEM DOCHODY I PRZYCHODY</t>
  </si>
  <si>
    <t>ZAŁĄCZNIK NR 6</t>
  </si>
  <si>
    <t>ZESTAWIENIE PRZYCHODÓW I ROZCHODÓW GMINNEGO FUNDUSZU</t>
  </si>
  <si>
    <t>OCHRONY ŚRODOWISKA I GOSPODARKI WODNEJ</t>
  </si>
  <si>
    <t>PLAN 2003</t>
  </si>
  <si>
    <t xml:space="preserve">WYKONANIE </t>
  </si>
  <si>
    <t>Stan funduszu na poczatek roku</t>
  </si>
  <si>
    <t>PRZYCHODY</t>
  </si>
  <si>
    <t>O69</t>
  </si>
  <si>
    <t>Inne zwiększenia</t>
  </si>
  <si>
    <t>ROZCHODY</t>
  </si>
  <si>
    <t>Dotacje przekazywane z funduszy celowych na realizację zadań bieżących dla jednostek nie zaliczanych do sektora finansów publicznych</t>
  </si>
  <si>
    <t>Dotacje przekazywane z funduszy celowych lub dofinansowanie kosztów realizacji inwestycji i zakupów inwestycyjnych jednostek sektora finansów publicznych</t>
  </si>
  <si>
    <t>Inne zmniejszenia</t>
  </si>
  <si>
    <t>Stan funduszu na koniec roku</t>
  </si>
  <si>
    <t>ZAŁĄCZNIK NR 3</t>
  </si>
  <si>
    <t>ZESTAWIENIE PRZYCHODÓW I ROZCHODÓW ZAKŁADU BUDŻETOWEGO</t>
  </si>
  <si>
    <t>ZAKŁAD INŻYNIERII KOMUNALNEJ  -  dz.900 , rozdz.90017</t>
  </si>
  <si>
    <t>Wyszczególnienie</t>
  </si>
  <si>
    <t>Plan 2003</t>
  </si>
  <si>
    <t>Stan środków obrotowych na początek roku</t>
  </si>
  <si>
    <t>O83</t>
  </si>
  <si>
    <t>Dotacje z budżetu miasta</t>
  </si>
  <si>
    <t xml:space="preserve">           w tym: na wydatki bieżące</t>
  </si>
  <si>
    <t xml:space="preserve">                     na wydatki inwestycyjne</t>
  </si>
  <si>
    <t>O92</t>
  </si>
  <si>
    <t>O97</t>
  </si>
  <si>
    <r>
      <t>Razem</t>
    </r>
    <r>
      <rPr>
        <sz val="10"/>
        <rFont val="Arial CE"/>
        <family val="0"/>
      </rPr>
      <t xml:space="preserve">  </t>
    </r>
  </si>
  <si>
    <t>Rozchody</t>
  </si>
  <si>
    <t>Wydatki inwestycyjne zakładów budżetowych</t>
  </si>
  <si>
    <t xml:space="preserve">                z dotacji z budżetu miasta</t>
  </si>
  <si>
    <t xml:space="preserve">                z własnych środków</t>
  </si>
  <si>
    <t>Wydatki na zakupy inwestycyjne zakładów budżetowych</t>
  </si>
  <si>
    <t>Wpłata do budżetu nadwyżki środków obrotowych</t>
  </si>
  <si>
    <t>Stan środków obrotowych na koniec roku</t>
  </si>
  <si>
    <t>ZAŁĄCZNIK NR 5</t>
  </si>
  <si>
    <t>ZESTAWIENIE PRZYCHODÓW I ROZCHODÓW ŚRODKÓW SPECJALNYCH</t>
  </si>
  <si>
    <t>ZAŁĄCZNIK NR4</t>
  </si>
  <si>
    <t>ZAKŁAD BUDYNKÓW KOMUNALNYCH  -  dz.700 , rozdz. 70001</t>
  </si>
  <si>
    <t>Dotacje z budżetu miasta w tym:</t>
  </si>
  <si>
    <t xml:space="preserve">                     na wydatki bieżace</t>
  </si>
  <si>
    <t>Nagrody i wydatki osobowe nie zaliczone do wunagrodzeń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</si>
</sst>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.0"/>
    <numFmt numFmtId="166" formatCode="#,##0.0_ ;\-#,##0.0\ "/>
    <numFmt numFmtId="167" formatCode="#,##0_ ;\-#,##0\ "/>
    <numFmt numFmtId="168" formatCode="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u val="single"/>
      <sz val="10"/>
      <name val="Arial CE"/>
      <family val="2"/>
    </font>
    <font>
      <b/>
      <u val="single"/>
      <strike/>
      <sz val="10"/>
      <name val="Arial CE"/>
      <family val="2"/>
    </font>
    <font>
      <b/>
      <sz val="10"/>
      <name val="Arial"/>
      <family val="2"/>
    </font>
    <font>
      <b/>
      <strike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4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right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/>
    </xf>
    <xf numFmtId="3" fontId="1" fillId="0" borderId="8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49" fontId="1" fillId="0" borderId="4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/>
    </xf>
    <xf numFmtId="3" fontId="0" fillId="0" borderId="2" xfId="0" applyNumberFormat="1" applyFont="1" applyFill="1" applyBorder="1" applyAlignment="1">
      <alignment vertical="top"/>
    </xf>
    <xf numFmtId="3" fontId="0" fillId="0" borderId="9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vertical="top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8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/>
    </xf>
    <xf numFmtId="3" fontId="0" fillId="0" borderId="5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1" fillId="0" borderId="1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5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3" fontId="1" fillId="0" borderId="5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0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/>
    </xf>
    <xf numFmtId="0" fontId="1" fillId="0" borderId="6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 wrapText="1"/>
    </xf>
    <xf numFmtId="0" fontId="0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3" fontId="1" fillId="0" borderId="4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/>
    </xf>
    <xf numFmtId="3" fontId="1" fillId="2" borderId="2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3" fontId="0" fillId="0" borderId="9" xfId="0" applyNumberFormat="1" applyFill="1" applyBorder="1" applyAlignment="1">
      <alignment/>
    </xf>
    <xf numFmtId="0" fontId="1" fillId="0" borderId="2" xfId="0" applyFont="1" applyFill="1" applyBorder="1" applyAlignment="1">
      <alignment horizontal="left"/>
    </xf>
    <xf numFmtId="3" fontId="0" fillId="0" borderId="2" xfId="0" applyNumberFormat="1" applyFill="1" applyBorder="1" applyAlignment="1">
      <alignment/>
    </xf>
    <xf numFmtId="0" fontId="1" fillId="0" borderId="5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166" fontId="2" fillId="0" borderId="0" xfId="0" applyNumberFormat="1" applyFont="1" applyAlignment="1">
      <alignment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164" fontId="1" fillId="0" borderId="12" xfId="0" applyNumberFormat="1" applyFont="1" applyFill="1" applyBorder="1" applyAlignment="1">
      <alignment vertical="top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49" fontId="1" fillId="0" borderId="9" xfId="0" applyNumberFormat="1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4" xfId="0" applyFill="1" applyBorder="1" applyAlignment="1">
      <alignment/>
    </xf>
    <xf numFmtId="49" fontId="1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3" fontId="0" fillId="0" borderId="4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top" wrapText="1"/>
    </xf>
    <xf numFmtId="49" fontId="0" fillId="3" borderId="3" xfId="0" applyNumberFormat="1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top" wrapText="1"/>
    </xf>
    <xf numFmtId="3" fontId="1" fillId="3" borderId="4" xfId="0" applyNumberFormat="1" applyFont="1" applyFill="1" applyBorder="1" applyAlignment="1">
      <alignment/>
    </xf>
    <xf numFmtId="168" fontId="1" fillId="3" borderId="5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 vertical="top" wrapText="1"/>
    </xf>
    <xf numFmtId="49" fontId="0" fillId="3" borderId="7" xfId="0" applyNumberFormat="1" applyFill="1" applyBorder="1" applyAlignment="1">
      <alignment vertical="top" wrapText="1"/>
    </xf>
    <xf numFmtId="3" fontId="0" fillId="3" borderId="6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168" fontId="1" fillId="0" borderId="2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/>
    </xf>
    <xf numFmtId="168" fontId="1" fillId="0" borderId="5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vertical="top" wrapText="1"/>
    </xf>
    <xf numFmtId="3" fontId="0" fillId="0" borderId="6" xfId="0" applyNumberFormat="1" applyFill="1" applyBorder="1" applyAlignment="1">
      <alignment/>
    </xf>
    <xf numFmtId="168" fontId="1" fillId="0" borderId="8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vertical="top" wrapText="1"/>
    </xf>
    <xf numFmtId="168" fontId="0" fillId="0" borderId="1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168" fontId="0" fillId="0" borderId="5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vertical="top" wrapText="1"/>
    </xf>
    <xf numFmtId="3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3" fontId="0" fillId="0" borderId="12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 vertical="top" wrapText="1"/>
    </xf>
    <xf numFmtId="168" fontId="0" fillId="0" borderId="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3" fontId="0" fillId="0" borderId="4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3" fontId="0" fillId="0" borderId="20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 horizontal="right"/>
    </xf>
    <xf numFmtId="168" fontId="0" fillId="0" borderId="21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 vertical="top" wrapText="1"/>
    </xf>
    <xf numFmtId="49" fontId="0" fillId="0" borderId="23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vertical="top" wrapText="1"/>
    </xf>
    <xf numFmtId="3" fontId="0" fillId="0" borderId="2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vertical="top" wrapText="1"/>
    </xf>
    <xf numFmtId="168" fontId="0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 wrapText="1"/>
    </xf>
    <xf numFmtId="168" fontId="0" fillId="0" borderId="27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center" vertical="top" wrapText="1"/>
    </xf>
    <xf numFmtId="3" fontId="0" fillId="0" borderId="2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168" fontId="0" fillId="0" borderId="29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 vertical="top" wrapText="1"/>
    </xf>
    <xf numFmtId="3" fontId="0" fillId="0" borderId="30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168" fontId="0" fillId="0" borderId="3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8" fontId="0" fillId="0" borderId="10" xfId="0" applyNumberFormat="1" applyFont="1" applyFill="1" applyBorder="1" applyAlignment="1">
      <alignment horizontal="right"/>
    </xf>
    <xf numFmtId="49" fontId="0" fillId="0" borderId="32" xfId="0" applyNumberFormat="1" applyFont="1" applyFill="1" applyBorder="1" applyAlignment="1">
      <alignment vertical="top" wrapText="1"/>
    </xf>
    <xf numFmtId="3" fontId="0" fillId="0" borderId="33" xfId="0" applyNumberFormat="1" applyFill="1" applyBorder="1" applyAlignment="1">
      <alignment/>
    </xf>
    <xf numFmtId="168" fontId="0" fillId="0" borderId="16" xfId="0" applyNumberFormat="1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7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 vertical="top" wrapText="1"/>
    </xf>
    <xf numFmtId="49" fontId="1" fillId="0" borderId="15" xfId="0" applyNumberFormat="1" applyFont="1" applyFill="1" applyBorder="1" applyAlignment="1">
      <alignment vertical="top" wrapText="1"/>
    </xf>
    <xf numFmtId="168" fontId="1" fillId="0" borderId="34" xfId="0" applyNumberFormat="1" applyFont="1" applyFill="1" applyBorder="1" applyAlignment="1">
      <alignment horizontal="right"/>
    </xf>
    <xf numFmtId="49" fontId="0" fillId="0" borderId="8" xfId="0" applyNumberFormat="1" applyFont="1" applyFill="1" applyBorder="1" applyAlignment="1">
      <alignment vertical="top" wrapText="1"/>
    </xf>
    <xf numFmtId="168" fontId="1" fillId="0" borderId="15" xfId="0" applyNumberFormat="1" applyFont="1" applyFill="1" applyBorder="1" applyAlignment="1">
      <alignment horizontal="right"/>
    </xf>
    <xf numFmtId="168" fontId="1" fillId="0" borderId="9" xfId="0" applyNumberFormat="1" applyFont="1" applyFill="1" applyBorder="1" applyAlignment="1">
      <alignment horizontal="right"/>
    </xf>
    <xf numFmtId="168" fontId="0" fillId="0" borderId="9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vertical="top" wrapText="1"/>
    </xf>
    <xf numFmtId="3" fontId="0" fillId="0" borderId="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12" fillId="3" borderId="0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8" fontId="0" fillId="0" borderId="14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168" fontId="11" fillId="3" borderId="2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3" borderId="8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9" fontId="1" fillId="0" borderId="2" xfId="17" applyFont="1" applyFill="1" applyBorder="1" applyAlignment="1">
      <alignment/>
    </xf>
    <xf numFmtId="0" fontId="12" fillId="0" borderId="8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9" fontId="11" fillId="0" borderId="8" xfId="17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3" fontId="1" fillId="3" borderId="2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12" fillId="3" borderId="14" xfId="0" applyFont="1" applyFill="1" applyBorder="1" applyAlignment="1">
      <alignment/>
    </xf>
    <xf numFmtId="3" fontId="12" fillId="3" borderId="8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8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/>
    </xf>
    <xf numFmtId="168" fontId="0" fillId="0" borderId="15" xfId="0" applyNumberForma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wrapText="1"/>
    </xf>
    <xf numFmtId="3" fontId="0" fillId="0" borderId="36" xfId="0" applyNumberFormat="1" applyBorder="1" applyAlignment="1">
      <alignment/>
    </xf>
    <xf numFmtId="168" fontId="0" fillId="0" borderId="38" xfId="15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168" fontId="0" fillId="0" borderId="22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26" xfId="0" applyFont="1" applyBorder="1" applyAlignment="1">
      <alignment horizontal="center" vertical="top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5" xfId="0" applyBorder="1" applyAlignment="1">
      <alignment wrapText="1"/>
    </xf>
    <xf numFmtId="3" fontId="0" fillId="0" borderId="26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3" fontId="0" fillId="0" borderId="5" xfId="0" applyNumberFormat="1" applyBorder="1" applyAlignment="1">
      <alignment/>
    </xf>
    <xf numFmtId="168" fontId="0" fillId="0" borderId="21" xfId="15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36" xfId="0" applyFont="1" applyBorder="1" applyAlignment="1">
      <alignment horizontal="center" vertical="top"/>
    </xf>
    <xf numFmtId="0" fontId="0" fillId="0" borderId="37" xfId="0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4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Border="1" applyAlignment="1">
      <alignment vertical="top"/>
    </xf>
    <xf numFmtId="0" fontId="1" fillId="0" borderId="13" xfId="0" applyFont="1" applyBorder="1" applyAlignment="1">
      <alignment wrapText="1"/>
    </xf>
    <xf numFmtId="3" fontId="0" fillId="0" borderId="11" xfId="0" applyNumberFormat="1" applyBorder="1" applyAlignment="1">
      <alignment/>
    </xf>
    <xf numFmtId="168" fontId="0" fillId="0" borderId="10" xfId="15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0" fillId="0" borderId="14" xfId="15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2" xfId="0" applyNumberFormat="1" applyBorder="1" applyAlignment="1">
      <alignment/>
    </xf>
    <xf numFmtId="168" fontId="0" fillId="0" borderId="9" xfId="15" applyNumberFormat="1" applyFont="1" applyBorder="1" applyAlignment="1">
      <alignment/>
    </xf>
    <xf numFmtId="0" fontId="0" fillId="0" borderId="7" xfId="0" applyBorder="1" applyAlignment="1">
      <alignment vertical="top"/>
    </xf>
    <xf numFmtId="0" fontId="1" fillId="0" borderId="7" xfId="0" applyFont="1" applyBorder="1" applyAlignment="1">
      <alignment wrapText="1"/>
    </xf>
    <xf numFmtId="3" fontId="0" fillId="0" borderId="8" xfId="0" applyNumberFormat="1" applyBorder="1" applyAlignment="1">
      <alignment/>
    </xf>
    <xf numFmtId="168" fontId="0" fillId="0" borderId="15" xfId="15" applyNumberFormat="1" applyFont="1" applyBorder="1" applyAlignment="1">
      <alignment/>
    </xf>
    <xf numFmtId="0" fontId="0" fillId="0" borderId="0" xfId="0" applyBorder="1" applyAlignment="1">
      <alignment vertical="top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168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top"/>
    </xf>
    <xf numFmtId="168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15" applyNumberFormat="1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1" fontId="0" fillId="0" borderId="12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1" fontId="0" fillId="0" borderId="1" xfId="0" applyNumberFormat="1" applyFont="1" applyFill="1" applyBorder="1" applyAlignment="1">
      <alignment horizontal="center"/>
    </xf>
    <xf numFmtId="41" fontId="0" fillId="0" borderId="9" xfId="0" applyNumberFormat="1" applyFont="1" applyFill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1" fontId="0" fillId="0" borderId="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6" width="11.375" style="0" customWidth="1"/>
    <col min="7" max="7" width="8.375" style="0" customWidth="1"/>
  </cols>
  <sheetData>
    <row r="1" spans="1:7" ht="15" customHeight="1">
      <c r="A1" s="229"/>
      <c r="B1" s="229"/>
      <c r="C1" s="346"/>
      <c r="D1" s="347"/>
      <c r="E1" s="348"/>
      <c r="F1" s="7" t="s">
        <v>167</v>
      </c>
      <c r="G1" s="349"/>
    </row>
    <row r="2" spans="1:7" ht="15" customHeight="1">
      <c r="A2" s="229"/>
      <c r="B2" s="229"/>
      <c r="C2" s="346"/>
      <c r="D2" s="347"/>
      <c r="E2" s="348"/>
      <c r="F2" s="146"/>
      <c r="G2" s="350"/>
    </row>
    <row r="3" spans="1:7" ht="15" customHeight="1">
      <c r="A3" s="229"/>
      <c r="B3" s="351"/>
      <c r="C3" s="346"/>
      <c r="D3" s="352" t="s">
        <v>168</v>
      </c>
      <c r="E3" s="344"/>
      <c r="F3" s="241" t="s">
        <v>169</v>
      </c>
      <c r="G3" s="229"/>
    </row>
    <row r="4" spans="1:7" ht="15" customHeight="1">
      <c r="A4" s="229"/>
      <c r="B4" s="229"/>
      <c r="C4" s="346"/>
      <c r="D4" s="353" t="s">
        <v>170</v>
      </c>
      <c r="E4" s="348"/>
      <c r="F4" s="351"/>
      <c r="G4" s="229"/>
    </row>
    <row r="5" spans="1:7" ht="15" customHeight="1" thickBot="1">
      <c r="A5" s="229"/>
      <c r="B5" s="229"/>
      <c r="C5" s="346"/>
      <c r="D5" s="347"/>
      <c r="E5" s="348"/>
      <c r="F5" s="241"/>
      <c r="G5" s="229"/>
    </row>
    <row r="6" spans="1:7" ht="15" customHeight="1">
      <c r="A6" s="354"/>
      <c r="B6" s="355"/>
      <c r="C6" s="356"/>
      <c r="D6" s="357"/>
      <c r="E6" s="325" t="s">
        <v>7</v>
      </c>
      <c r="F6" s="213"/>
      <c r="G6" s="355"/>
    </row>
    <row r="7" spans="1:7" ht="15" customHeight="1">
      <c r="A7" s="358" t="s">
        <v>154</v>
      </c>
      <c r="B7" s="359" t="s">
        <v>125</v>
      </c>
      <c r="C7" s="360" t="s">
        <v>5</v>
      </c>
      <c r="D7" s="235" t="s">
        <v>6</v>
      </c>
      <c r="E7" s="361">
        <v>2003</v>
      </c>
      <c r="F7" s="235" t="s">
        <v>171</v>
      </c>
      <c r="G7" s="210" t="s">
        <v>9</v>
      </c>
    </row>
    <row r="8" spans="1:7" ht="15" customHeight="1" thickBot="1">
      <c r="A8" s="362"/>
      <c r="B8" s="363"/>
      <c r="C8" s="364"/>
      <c r="D8" s="365"/>
      <c r="E8" s="366"/>
      <c r="F8" s="367"/>
      <c r="G8" s="368"/>
    </row>
    <row r="9" spans="1:7" ht="15" customHeight="1" thickBot="1">
      <c r="A9" s="369">
        <v>1</v>
      </c>
      <c r="B9" s="370">
        <v>2</v>
      </c>
      <c r="C9" s="371" t="s">
        <v>172</v>
      </c>
      <c r="D9" s="372" t="s">
        <v>173</v>
      </c>
      <c r="E9" s="373">
        <v>5</v>
      </c>
      <c r="F9" s="374">
        <v>6</v>
      </c>
      <c r="G9" s="370">
        <v>7</v>
      </c>
    </row>
    <row r="10" spans="1:7" ht="15" customHeight="1">
      <c r="A10" s="375"/>
      <c r="B10" s="376"/>
      <c r="C10" s="377"/>
      <c r="D10" s="378"/>
      <c r="E10" s="379"/>
      <c r="F10" s="379"/>
      <c r="G10" s="380"/>
    </row>
    <row r="11" spans="1:7" ht="15" customHeight="1">
      <c r="A11" s="381"/>
      <c r="B11" s="382"/>
      <c r="C11" s="383"/>
      <c r="D11" s="383" t="s">
        <v>174</v>
      </c>
      <c r="E11" s="384">
        <f>SUM(E14,E19,E28,E32,E43,E47,E76,E87,E96,E114,E130,E139,E144)</f>
        <v>40507874</v>
      </c>
      <c r="F11" s="384">
        <f>SUM(F14,F19,F28,F32,F43,F47,F76,F87,F96,F114,F130,F139,F144)</f>
        <v>20477034</v>
      </c>
      <c r="G11" s="385">
        <f>(F11/E11)*100</f>
        <v>50.550749713500146</v>
      </c>
    </row>
    <row r="12" spans="1:7" ht="15" customHeight="1" thickBot="1">
      <c r="A12" s="386"/>
      <c r="B12" s="387"/>
      <c r="C12" s="388"/>
      <c r="D12" s="389"/>
      <c r="E12" s="390"/>
      <c r="F12" s="390"/>
      <c r="G12" s="385"/>
    </row>
    <row r="13" spans="1:7" ht="15" customHeight="1">
      <c r="A13" s="391"/>
      <c r="B13" s="392"/>
      <c r="C13" s="393"/>
      <c r="D13" s="394"/>
      <c r="E13" s="395"/>
      <c r="F13" s="395"/>
      <c r="G13" s="396"/>
    </row>
    <row r="14" spans="1:7" ht="15" customHeight="1">
      <c r="A14" s="397" t="s">
        <v>11</v>
      </c>
      <c r="B14" s="398"/>
      <c r="C14" s="353"/>
      <c r="D14" s="399" t="s">
        <v>175</v>
      </c>
      <c r="E14" s="400">
        <f>SUM(E16)</f>
        <v>60</v>
      </c>
      <c r="F14" s="400">
        <f>F16</f>
        <v>80</v>
      </c>
      <c r="G14" s="401">
        <f>(F14/E14)*100</f>
        <v>133.33333333333331</v>
      </c>
    </row>
    <row r="15" spans="1:7" ht="15" customHeight="1" thickBot="1">
      <c r="A15" s="402"/>
      <c r="B15" s="403"/>
      <c r="C15" s="404"/>
      <c r="D15" s="405"/>
      <c r="E15" s="406"/>
      <c r="F15" s="406"/>
      <c r="G15" s="407"/>
    </row>
    <row r="16" spans="1:7" ht="15" customHeight="1" thickBot="1">
      <c r="A16" s="358"/>
      <c r="B16" s="408" t="s">
        <v>16</v>
      </c>
      <c r="C16" s="404"/>
      <c r="D16" s="405" t="s">
        <v>142</v>
      </c>
      <c r="E16" s="409">
        <f>SUM(E17)</f>
        <v>60</v>
      </c>
      <c r="F16" s="409">
        <f>SUM(F17)</f>
        <v>80</v>
      </c>
      <c r="G16" s="410">
        <f>(F16/E16)*100</f>
        <v>133.33333333333331</v>
      </c>
    </row>
    <row r="17" spans="1:7" ht="26.25" thickBot="1">
      <c r="A17" s="358"/>
      <c r="B17" s="392"/>
      <c r="C17" s="411" t="s">
        <v>176</v>
      </c>
      <c r="D17" s="412" t="s">
        <v>177</v>
      </c>
      <c r="E17" s="395">
        <v>60</v>
      </c>
      <c r="F17" s="272">
        <v>80</v>
      </c>
      <c r="G17" s="413">
        <f>(F17/E17)*100</f>
        <v>133.33333333333331</v>
      </c>
    </row>
    <row r="18" spans="1:7" ht="15" customHeight="1">
      <c r="A18" s="391"/>
      <c r="B18" s="392"/>
      <c r="C18" s="393"/>
      <c r="D18" s="414"/>
      <c r="E18" s="395"/>
      <c r="F18" s="395"/>
      <c r="G18" s="396"/>
    </row>
    <row r="19" spans="1:7" ht="15" customHeight="1">
      <c r="A19" s="358">
        <v>700</v>
      </c>
      <c r="B19" s="415"/>
      <c r="C19" s="353"/>
      <c r="D19" s="399" t="s">
        <v>178</v>
      </c>
      <c r="E19" s="400">
        <f>SUM(E21)</f>
        <v>3425000</v>
      </c>
      <c r="F19" s="400">
        <f>SUM(F21)</f>
        <v>1625180</v>
      </c>
      <c r="G19" s="401">
        <f>(F19/E19)*100</f>
        <v>47.45051094890511</v>
      </c>
    </row>
    <row r="20" spans="1:7" ht="15" customHeight="1" thickBot="1">
      <c r="A20" s="402"/>
      <c r="B20" s="403"/>
      <c r="C20" s="404"/>
      <c r="D20" s="405"/>
      <c r="E20" s="406"/>
      <c r="F20" s="406"/>
      <c r="G20" s="407"/>
    </row>
    <row r="21" spans="1:7" ht="15" customHeight="1" thickBot="1">
      <c r="A21" s="391"/>
      <c r="B21" s="416">
        <v>70005</v>
      </c>
      <c r="C21" s="417"/>
      <c r="D21" s="418" t="s">
        <v>179</v>
      </c>
      <c r="E21" s="244">
        <f>SUM(E22:E26)</f>
        <v>3425000</v>
      </c>
      <c r="F21" s="419">
        <f>SUM(F22:F27)</f>
        <v>1625180</v>
      </c>
      <c r="G21" s="407">
        <f>(F21/E21)*100</f>
        <v>47.45051094890511</v>
      </c>
    </row>
    <row r="22" spans="1:7" ht="26.25" thickBot="1">
      <c r="A22" s="358"/>
      <c r="B22" s="415"/>
      <c r="C22" s="420" t="s">
        <v>180</v>
      </c>
      <c r="D22" s="115" t="s">
        <v>181</v>
      </c>
      <c r="E22" s="274">
        <v>340000</v>
      </c>
      <c r="F22" s="344">
        <v>218645</v>
      </c>
      <c r="G22" s="421">
        <f>(F22/E22)*100</f>
        <v>64.30735294117646</v>
      </c>
    </row>
    <row r="23" spans="1:7" ht="39" thickBot="1">
      <c r="A23" s="358"/>
      <c r="B23" s="415"/>
      <c r="C23" s="420" t="s">
        <v>182</v>
      </c>
      <c r="D23" s="422" t="s">
        <v>183</v>
      </c>
      <c r="E23" s="423">
        <v>520000</v>
      </c>
      <c r="F23" s="424">
        <v>268629</v>
      </c>
      <c r="G23" s="413">
        <f>(F23/E23)*100</f>
        <v>51.65942307692307</v>
      </c>
    </row>
    <row r="24" spans="1:7" ht="39" thickBot="1">
      <c r="A24" s="358"/>
      <c r="B24" s="415"/>
      <c r="C24" s="420" t="s">
        <v>184</v>
      </c>
      <c r="D24" s="425" t="s">
        <v>185</v>
      </c>
      <c r="E24" s="426">
        <v>60000</v>
      </c>
      <c r="F24" s="423">
        <v>61472</v>
      </c>
      <c r="G24" s="413">
        <f>(F24/E24)*100</f>
        <v>102.45333333333333</v>
      </c>
    </row>
    <row r="25" spans="1:7" ht="26.25" thickBot="1">
      <c r="A25" s="358"/>
      <c r="B25" s="415"/>
      <c r="C25" s="420" t="s">
        <v>186</v>
      </c>
      <c r="D25" s="412" t="s">
        <v>187</v>
      </c>
      <c r="E25" s="395">
        <v>2500000</v>
      </c>
      <c r="F25" s="272">
        <v>1051627</v>
      </c>
      <c r="G25" s="413">
        <f>(F25/E25)*100</f>
        <v>42.06508</v>
      </c>
    </row>
    <row r="26" spans="1:7" ht="15" customHeight="1" thickBot="1">
      <c r="A26" s="358"/>
      <c r="B26" s="415"/>
      <c r="C26" s="411" t="s">
        <v>188</v>
      </c>
      <c r="D26" s="427" t="s">
        <v>189</v>
      </c>
      <c r="E26" s="395">
        <v>5000</v>
      </c>
      <c r="F26" s="272">
        <v>2319</v>
      </c>
      <c r="G26" s="428">
        <f>F26/E26*100</f>
        <v>46.379999999999995</v>
      </c>
    </row>
    <row r="27" spans="1:7" ht="15" customHeight="1" thickBot="1">
      <c r="A27" s="402"/>
      <c r="B27" s="415"/>
      <c r="C27" s="420" t="s">
        <v>190</v>
      </c>
      <c r="D27" s="412" t="s">
        <v>191</v>
      </c>
      <c r="E27" s="395">
        <v>0</v>
      </c>
      <c r="F27" s="272">
        <v>22488</v>
      </c>
      <c r="G27" s="428">
        <v>0</v>
      </c>
    </row>
    <row r="28" spans="1:7" ht="15" customHeight="1" thickBot="1">
      <c r="A28" s="429">
        <v>710</v>
      </c>
      <c r="B28" s="430"/>
      <c r="C28" s="431"/>
      <c r="D28" s="432" t="s">
        <v>149</v>
      </c>
      <c r="E28" s="244">
        <f>(E29)</f>
        <v>65000</v>
      </c>
      <c r="F28" s="244">
        <f>(F29)</f>
        <v>42740</v>
      </c>
      <c r="G28" s="410">
        <f>(F28/E28)*100</f>
        <v>65.75384615384615</v>
      </c>
    </row>
    <row r="29" spans="1:7" ht="15" customHeight="1" thickBot="1">
      <c r="A29" s="358"/>
      <c r="B29" s="433">
        <v>71035</v>
      </c>
      <c r="C29" s="353"/>
      <c r="D29" s="434" t="s">
        <v>150</v>
      </c>
      <c r="E29" s="244">
        <f>(E30)</f>
        <v>65000</v>
      </c>
      <c r="F29" s="244">
        <f>(F30)</f>
        <v>42740</v>
      </c>
      <c r="G29" s="410">
        <f>(F29/E29)*100</f>
        <v>65.75384615384615</v>
      </c>
    </row>
    <row r="30" spans="1:7" ht="15" customHeight="1" thickBot="1">
      <c r="A30" s="358"/>
      <c r="B30" s="415"/>
      <c r="C30" s="420" t="s">
        <v>192</v>
      </c>
      <c r="D30" s="412" t="s">
        <v>193</v>
      </c>
      <c r="E30" s="395">
        <v>65000</v>
      </c>
      <c r="F30" s="395">
        <v>42740</v>
      </c>
      <c r="G30" s="428">
        <f>(F30/E30)*100</f>
        <v>65.75384615384615</v>
      </c>
    </row>
    <row r="31" spans="1:7" ht="15" customHeight="1">
      <c r="A31" s="391"/>
      <c r="B31" s="392"/>
      <c r="C31" s="393"/>
      <c r="D31" s="414"/>
      <c r="E31" s="395"/>
      <c r="F31" s="395"/>
      <c r="G31" s="396"/>
    </row>
    <row r="32" spans="1:7" ht="15" customHeight="1">
      <c r="A32" s="358">
        <v>750</v>
      </c>
      <c r="B32" s="415"/>
      <c r="C32" s="353"/>
      <c r="D32" s="399" t="s">
        <v>41</v>
      </c>
      <c r="E32" s="400">
        <f>SUM(E34)</f>
        <v>47100</v>
      </c>
      <c r="F32" s="400">
        <f>SUM(F34)</f>
        <v>30743</v>
      </c>
      <c r="G32" s="401">
        <f>(F32/E32)*100</f>
        <v>65.27176220806794</v>
      </c>
    </row>
    <row r="33" spans="1:7" ht="15" customHeight="1" thickBot="1">
      <c r="A33" s="435"/>
      <c r="B33" s="436"/>
      <c r="C33" s="404"/>
      <c r="D33" s="405"/>
      <c r="E33" s="406"/>
      <c r="F33" s="406"/>
      <c r="G33" s="407"/>
    </row>
    <row r="34" spans="1:7" ht="15" customHeight="1" thickBot="1">
      <c r="A34" s="437"/>
      <c r="B34" s="438">
        <v>75023</v>
      </c>
      <c r="C34" s="420"/>
      <c r="D34" s="418" t="s">
        <v>194</v>
      </c>
      <c r="E34" s="439">
        <f>SUM(E35:E41)</f>
        <v>47100</v>
      </c>
      <c r="F34" s="244">
        <f>SUM(F35:F41)</f>
        <v>30743</v>
      </c>
      <c r="G34" s="440">
        <f>(F34/E34)*100</f>
        <v>65.27176220806794</v>
      </c>
    </row>
    <row r="35" spans="1:7" ht="15" customHeight="1" thickBot="1">
      <c r="A35" s="441"/>
      <c r="B35" s="442"/>
      <c r="C35" s="411" t="s">
        <v>195</v>
      </c>
      <c r="D35" s="104" t="s">
        <v>196</v>
      </c>
      <c r="E35" s="443">
        <v>4000</v>
      </c>
      <c r="F35" s="443">
        <v>1680</v>
      </c>
      <c r="G35" s="428">
        <f>SUM(F35/E35)*100</f>
        <v>42</v>
      </c>
    </row>
    <row r="36" spans="1:7" ht="15" customHeight="1">
      <c r="A36" s="441"/>
      <c r="B36" s="18"/>
      <c r="C36" s="411" t="s">
        <v>176</v>
      </c>
      <c r="D36" s="444" t="s">
        <v>197</v>
      </c>
      <c r="E36" s="445"/>
      <c r="F36" s="445"/>
      <c r="G36" s="428"/>
    </row>
    <row r="37" spans="1:7" ht="15" customHeight="1" thickBot="1">
      <c r="A37" s="441"/>
      <c r="B37" s="18"/>
      <c r="C37" s="446"/>
      <c r="D37" s="447" t="s">
        <v>198</v>
      </c>
      <c r="E37" s="448">
        <v>30000</v>
      </c>
      <c r="F37" s="448">
        <v>20700</v>
      </c>
      <c r="G37" s="449">
        <f>(F37/E37)*100</f>
        <v>69</v>
      </c>
    </row>
    <row r="38" spans="1:7" ht="14.25" customHeight="1" thickBot="1">
      <c r="A38" s="441"/>
      <c r="B38" s="18"/>
      <c r="C38" s="446" t="s">
        <v>199</v>
      </c>
      <c r="D38" s="450" t="s">
        <v>200</v>
      </c>
      <c r="E38" s="250">
        <v>0</v>
      </c>
      <c r="F38" s="250">
        <v>100</v>
      </c>
      <c r="G38" s="413">
        <v>0</v>
      </c>
    </row>
    <row r="39" spans="1:7" ht="15" customHeight="1" thickBot="1">
      <c r="A39" s="441"/>
      <c r="B39" s="18"/>
      <c r="C39" s="420" t="s">
        <v>201</v>
      </c>
      <c r="D39" s="115" t="s">
        <v>202</v>
      </c>
      <c r="E39" s="443">
        <v>5000</v>
      </c>
      <c r="F39" s="443">
        <v>1300</v>
      </c>
      <c r="G39" s="421">
        <f>F39/E39*100</f>
        <v>26</v>
      </c>
    </row>
    <row r="40" spans="1:7" ht="15" customHeight="1" thickBot="1">
      <c r="A40" s="441"/>
      <c r="B40" s="441"/>
      <c r="C40" s="420" t="s">
        <v>203</v>
      </c>
      <c r="D40" s="425" t="s">
        <v>204</v>
      </c>
      <c r="E40" s="426">
        <v>7100</v>
      </c>
      <c r="F40" s="426">
        <v>3198</v>
      </c>
      <c r="G40" s="413">
        <f>(F40/E40)*100</f>
        <v>45.04225352112676</v>
      </c>
    </row>
    <row r="41" spans="1:7" ht="15" customHeight="1" thickBot="1">
      <c r="A41" s="441"/>
      <c r="B41" s="435"/>
      <c r="C41" s="420" t="s">
        <v>190</v>
      </c>
      <c r="D41" s="451" t="s">
        <v>205</v>
      </c>
      <c r="E41" s="426">
        <v>1000</v>
      </c>
      <c r="F41" s="426">
        <v>3765</v>
      </c>
      <c r="G41" s="413">
        <f>(F41/E41)*100</f>
        <v>376.5</v>
      </c>
    </row>
    <row r="42" spans="1:7" ht="15" customHeight="1">
      <c r="A42" s="437"/>
      <c r="B42" s="452"/>
      <c r="C42" s="393"/>
      <c r="D42" s="414"/>
      <c r="E42" s="395"/>
      <c r="F42" s="395"/>
      <c r="G42" s="396"/>
    </row>
    <row r="43" spans="1:7" ht="15" customHeight="1">
      <c r="A43" s="358">
        <v>754</v>
      </c>
      <c r="B43" s="415"/>
      <c r="C43" s="353"/>
      <c r="D43" s="399" t="s">
        <v>59</v>
      </c>
      <c r="E43" s="400">
        <f>SUM(E45)</f>
        <v>12000</v>
      </c>
      <c r="F43" s="400">
        <f>(F45)</f>
        <v>5731</v>
      </c>
      <c r="G43" s="401">
        <f>(F43/E43)*100</f>
        <v>47.75833333333333</v>
      </c>
    </row>
    <row r="44" spans="1:7" ht="15" customHeight="1" thickBot="1">
      <c r="A44" s="358"/>
      <c r="B44" s="403"/>
      <c r="C44" s="404"/>
      <c r="D44" s="405"/>
      <c r="E44" s="406"/>
      <c r="F44" s="406"/>
      <c r="G44" s="407"/>
    </row>
    <row r="45" spans="1:7" ht="16.5" customHeight="1" thickBot="1">
      <c r="A45" s="358"/>
      <c r="B45" s="429">
        <v>75416</v>
      </c>
      <c r="C45" s="420"/>
      <c r="D45" s="418" t="s">
        <v>206</v>
      </c>
      <c r="E45" s="439">
        <f>SUM(E46)</f>
        <v>12000</v>
      </c>
      <c r="F45" s="244">
        <f>(F46)</f>
        <v>5731</v>
      </c>
      <c r="G45" s="410">
        <f>(F45/E45)*100</f>
        <v>47.75833333333333</v>
      </c>
    </row>
    <row r="46" spans="1:7" ht="21" customHeight="1" thickBot="1">
      <c r="A46" s="402"/>
      <c r="B46" s="453"/>
      <c r="C46" s="420" t="s">
        <v>199</v>
      </c>
      <c r="D46" s="425" t="s">
        <v>200</v>
      </c>
      <c r="E46" s="426">
        <v>12000</v>
      </c>
      <c r="F46" s="423">
        <v>5731</v>
      </c>
      <c r="G46" s="413">
        <f>(F46/E46)*100</f>
        <v>47.75833333333333</v>
      </c>
    </row>
    <row r="47" spans="1:7" ht="40.5" customHeight="1" thickBot="1">
      <c r="A47" s="454">
        <v>756</v>
      </c>
      <c r="B47" s="429"/>
      <c r="C47" s="417"/>
      <c r="D47" s="434" t="s">
        <v>207</v>
      </c>
      <c r="E47" s="439">
        <f>SUM(E48,E51,E57,E67,E72)</f>
        <v>24385603</v>
      </c>
      <c r="F47" s="244">
        <f>SUM(F48,F51,F57,F67,F72)</f>
        <v>11151886</v>
      </c>
      <c r="G47" s="455">
        <f>SUM(F47/E47)*100</f>
        <v>45.731434240112904</v>
      </c>
    </row>
    <row r="48" spans="1:7" ht="40.5" customHeight="1" thickBot="1">
      <c r="A48" s="454"/>
      <c r="B48" s="416">
        <v>75601</v>
      </c>
      <c r="C48" s="417"/>
      <c r="D48" s="432" t="s">
        <v>208</v>
      </c>
      <c r="E48" s="439">
        <f>SUM(E49,E50)</f>
        <v>120000</v>
      </c>
      <c r="F48" s="244">
        <f>SUM(F49,F50)</f>
        <v>58092</v>
      </c>
      <c r="G48" s="410">
        <f>SUM(F48/E48)*100</f>
        <v>48.41</v>
      </c>
    </row>
    <row r="49" spans="1:7" ht="27" customHeight="1" thickBot="1">
      <c r="A49" s="454"/>
      <c r="B49" s="453"/>
      <c r="C49" s="420" t="s">
        <v>209</v>
      </c>
      <c r="D49" s="425" t="s">
        <v>210</v>
      </c>
      <c r="E49" s="250">
        <v>120000</v>
      </c>
      <c r="F49" s="250">
        <v>57581</v>
      </c>
      <c r="G49" s="413">
        <f>(F49/E49)*100</f>
        <v>47.98416666666667</v>
      </c>
    </row>
    <row r="50" spans="1:7" ht="15" customHeight="1" thickBot="1">
      <c r="A50" s="456"/>
      <c r="B50" s="415"/>
      <c r="C50" s="446" t="s">
        <v>188</v>
      </c>
      <c r="D50" s="450" t="s">
        <v>211</v>
      </c>
      <c r="E50" s="457">
        <v>0</v>
      </c>
      <c r="F50" s="458">
        <v>511</v>
      </c>
      <c r="G50" s="449">
        <v>0</v>
      </c>
    </row>
    <row r="51" spans="1:7" ht="52.5" customHeight="1" thickBot="1">
      <c r="A51" s="459"/>
      <c r="B51" s="460">
        <v>75615</v>
      </c>
      <c r="C51" s="461"/>
      <c r="D51" s="462" t="s">
        <v>212</v>
      </c>
      <c r="E51" s="439">
        <f>SUM(E52:E56)</f>
        <v>8317276</v>
      </c>
      <c r="F51" s="244">
        <f>SUM(F52:F56)</f>
        <v>4266754</v>
      </c>
      <c r="G51" s="455">
        <f aca="true" t="shared" si="0" ref="G51:G66">(F51/E51)*100</f>
        <v>51.29989674504009</v>
      </c>
    </row>
    <row r="52" spans="1:7" ht="13.5" customHeight="1">
      <c r="A52" s="459"/>
      <c r="B52" s="463"/>
      <c r="C52" s="464" t="s">
        <v>213</v>
      </c>
      <c r="D52" s="465" t="s">
        <v>214</v>
      </c>
      <c r="E52" s="466">
        <v>8100000</v>
      </c>
      <c r="F52" s="466">
        <v>4128362</v>
      </c>
      <c r="G52" s="467">
        <f t="shared" si="0"/>
        <v>50.96743209876543</v>
      </c>
    </row>
    <row r="53" spans="1:7" ht="13.5" customHeight="1">
      <c r="A53" s="459"/>
      <c r="B53" s="359"/>
      <c r="C53" s="360" t="s">
        <v>215</v>
      </c>
      <c r="D53" s="115" t="s">
        <v>216</v>
      </c>
      <c r="E53" s="458">
        <v>2276</v>
      </c>
      <c r="F53" s="458">
        <v>1166</v>
      </c>
      <c r="G53" s="468">
        <f t="shared" si="0"/>
        <v>51.23022847100176</v>
      </c>
    </row>
    <row r="54" spans="1:7" ht="13.5" thickBot="1">
      <c r="A54" s="459"/>
      <c r="B54" s="359"/>
      <c r="C54" s="469" t="s">
        <v>217</v>
      </c>
      <c r="D54" s="470" t="s">
        <v>218</v>
      </c>
      <c r="E54" s="471">
        <v>110000</v>
      </c>
      <c r="F54" s="471">
        <v>66289</v>
      </c>
      <c r="G54" s="472">
        <f t="shared" si="0"/>
        <v>60.26272727272727</v>
      </c>
    </row>
    <row r="55" spans="1:7" ht="13.5" thickBot="1">
      <c r="A55" s="459"/>
      <c r="B55" s="359"/>
      <c r="C55" s="420" t="s">
        <v>219</v>
      </c>
      <c r="D55" s="473" t="s">
        <v>220</v>
      </c>
      <c r="E55" s="474">
        <v>15000</v>
      </c>
      <c r="F55" s="474">
        <v>14796</v>
      </c>
      <c r="G55" s="468">
        <f t="shared" si="0"/>
        <v>98.64</v>
      </c>
    </row>
    <row r="56" spans="1:7" ht="13.5" thickBot="1">
      <c r="A56" s="358"/>
      <c r="B56" s="475"/>
      <c r="C56" s="476" t="s">
        <v>188</v>
      </c>
      <c r="D56" s="477" t="s">
        <v>211</v>
      </c>
      <c r="E56" s="457">
        <v>90000</v>
      </c>
      <c r="F56" s="457">
        <v>56141</v>
      </c>
      <c r="G56" s="478">
        <f t="shared" si="0"/>
        <v>62.37888888888888</v>
      </c>
    </row>
    <row r="57" spans="1:7" ht="52.5" customHeight="1" thickBot="1">
      <c r="A57" s="358"/>
      <c r="B57" s="479">
        <v>75616</v>
      </c>
      <c r="C57" s="417"/>
      <c r="D57" s="434" t="s">
        <v>221</v>
      </c>
      <c r="E57" s="439">
        <f>SUM(E58:E66)</f>
        <v>3279547</v>
      </c>
      <c r="F57" s="439">
        <f>SUM(F58:F66)</f>
        <v>1853211</v>
      </c>
      <c r="G57" s="410">
        <f t="shared" si="0"/>
        <v>56.50813969124394</v>
      </c>
    </row>
    <row r="58" spans="1:7" ht="13.5" customHeight="1">
      <c r="A58" s="358"/>
      <c r="B58" s="480"/>
      <c r="C58" s="481" t="s">
        <v>213</v>
      </c>
      <c r="D58" s="115" t="s">
        <v>214</v>
      </c>
      <c r="E58" s="366">
        <v>2100000</v>
      </c>
      <c r="F58" s="274">
        <v>1209903</v>
      </c>
      <c r="G58" s="482">
        <f t="shared" si="0"/>
        <v>57.61442857142857</v>
      </c>
    </row>
    <row r="59" spans="1:7" ht="13.5" customHeight="1">
      <c r="A59" s="235"/>
      <c r="B59" s="480"/>
      <c r="C59" s="483" t="s">
        <v>215</v>
      </c>
      <c r="D59" s="473" t="s">
        <v>216</v>
      </c>
      <c r="E59" s="484">
        <v>58701</v>
      </c>
      <c r="F59" s="485">
        <v>6224</v>
      </c>
      <c r="G59" s="486">
        <f t="shared" si="0"/>
        <v>10.602885811144615</v>
      </c>
    </row>
    <row r="60" spans="1:7" ht="13.5" customHeight="1">
      <c r="A60" s="235"/>
      <c r="B60" s="19"/>
      <c r="C60" s="483" t="s">
        <v>217</v>
      </c>
      <c r="D60" s="473" t="s">
        <v>218</v>
      </c>
      <c r="E60" s="484">
        <v>300000</v>
      </c>
      <c r="F60" s="485">
        <v>210883</v>
      </c>
      <c r="G60" s="486">
        <f t="shared" si="0"/>
        <v>70.29433333333334</v>
      </c>
    </row>
    <row r="61" spans="1:7" ht="13.5" customHeight="1">
      <c r="A61" s="235"/>
      <c r="B61" s="19"/>
      <c r="C61" s="483" t="s">
        <v>222</v>
      </c>
      <c r="D61" s="473" t="s">
        <v>223</v>
      </c>
      <c r="E61" s="484">
        <v>150000</v>
      </c>
      <c r="F61" s="485">
        <v>59330</v>
      </c>
      <c r="G61" s="486">
        <f t="shared" si="0"/>
        <v>39.553333333333335</v>
      </c>
    </row>
    <row r="62" spans="1:7" ht="13.5" customHeight="1">
      <c r="A62" s="235"/>
      <c r="B62" s="19"/>
      <c r="C62" s="483" t="s">
        <v>224</v>
      </c>
      <c r="D62" s="473" t="s">
        <v>225</v>
      </c>
      <c r="E62" s="484">
        <v>30000</v>
      </c>
      <c r="F62" s="485">
        <v>25722</v>
      </c>
      <c r="G62" s="486">
        <f t="shared" si="0"/>
        <v>85.74000000000001</v>
      </c>
    </row>
    <row r="63" spans="1:7" ht="13.5" customHeight="1">
      <c r="A63" s="235"/>
      <c r="B63" s="19"/>
      <c r="C63" s="483" t="s">
        <v>226</v>
      </c>
      <c r="D63" s="473" t="s">
        <v>227</v>
      </c>
      <c r="E63" s="484">
        <v>158000</v>
      </c>
      <c r="F63" s="485">
        <v>63145</v>
      </c>
      <c r="G63" s="486">
        <f t="shared" si="0"/>
        <v>39.96518987341772</v>
      </c>
    </row>
    <row r="64" spans="1:7" ht="13.5" customHeight="1">
      <c r="A64" s="235"/>
      <c r="B64" s="19"/>
      <c r="C64" s="483" t="s">
        <v>219</v>
      </c>
      <c r="D64" s="473" t="s">
        <v>220</v>
      </c>
      <c r="E64" s="484">
        <v>400000</v>
      </c>
      <c r="F64" s="485">
        <v>213761</v>
      </c>
      <c r="G64" s="486">
        <f t="shared" si="0"/>
        <v>53.44025</v>
      </c>
    </row>
    <row r="65" spans="1:7" ht="13.5" customHeight="1">
      <c r="A65" s="235"/>
      <c r="B65" s="19"/>
      <c r="C65" s="483" t="s">
        <v>192</v>
      </c>
      <c r="D65" s="473" t="s">
        <v>193</v>
      </c>
      <c r="E65" s="484">
        <v>12846</v>
      </c>
      <c r="F65" s="485">
        <v>12846</v>
      </c>
      <c r="G65" s="486">
        <f t="shared" si="0"/>
        <v>100</v>
      </c>
    </row>
    <row r="66" spans="1:7" ht="13.5" customHeight="1" thickBot="1">
      <c r="A66" s="235"/>
      <c r="B66" s="19"/>
      <c r="C66" s="487" t="s">
        <v>188</v>
      </c>
      <c r="D66" s="470" t="s">
        <v>211</v>
      </c>
      <c r="E66" s="488">
        <v>70000</v>
      </c>
      <c r="F66" s="489">
        <v>51397</v>
      </c>
      <c r="G66" s="490">
        <f t="shared" si="0"/>
        <v>73.42428571428572</v>
      </c>
    </row>
    <row r="67" spans="1:7" ht="13.5" customHeight="1">
      <c r="A67" s="235"/>
      <c r="B67" s="233">
        <v>75618</v>
      </c>
      <c r="C67" s="491"/>
      <c r="D67" s="414" t="s">
        <v>228</v>
      </c>
      <c r="E67" s="492">
        <f>SUM(E69:E71)</f>
        <v>590000</v>
      </c>
      <c r="F67" s="492">
        <f>SUM(F69:F71)</f>
        <v>593220</v>
      </c>
      <c r="G67" s="396">
        <f>SUM(F67/E67)*100</f>
        <v>100.54576271186441</v>
      </c>
    </row>
    <row r="68" spans="1:7" ht="13.5" thickBot="1">
      <c r="A68" s="235"/>
      <c r="B68" s="210"/>
      <c r="C68" s="493"/>
      <c r="D68" s="405" t="s">
        <v>229</v>
      </c>
      <c r="E68" s="494"/>
      <c r="F68" s="494"/>
      <c r="G68" s="407"/>
    </row>
    <row r="69" spans="1:7" ht="13.5" thickBot="1">
      <c r="A69" s="235"/>
      <c r="B69" s="210"/>
      <c r="C69" s="495" t="s">
        <v>230</v>
      </c>
      <c r="D69" s="496" t="s">
        <v>231</v>
      </c>
      <c r="E69" s="274">
        <v>140000</v>
      </c>
      <c r="F69" s="274">
        <v>94167</v>
      </c>
      <c r="G69" s="421">
        <f>(F69/E69)*100</f>
        <v>67.26214285714286</v>
      </c>
    </row>
    <row r="70" spans="1:7" ht="13.5" thickBot="1">
      <c r="A70" s="235"/>
      <c r="B70" s="210"/>
      <c r="C70" s="461" t="s">
        <v>232</v>
      </c>
      <c r="D70" s="497" t="s">
        <v>233</v>
      </c>
      <c r="E70" s="423">
        <v>450000</v>
      </c>
      <c r="F70" s="423">
        <v>403791</v>
      </c>
      <c r="G70" s="413">
        <f>SUM(F70/E70)*100</f>
        <v>89.73133333333332</v>
      </c>
    </row>
    <row r="71" spans="1:7" ht="13.5" thickBot="1">
      <c r="A71" s="235"/>
      <c r="B71" s="19"/>
      <c r="C71" s="420" t="s">
        <v>190</v>
      </c>
      <c r="D71" s="497" t="s">
        <v>205</v>
      </c>
      <c r="E71" s="426">
        <v>0</v>
      </c>
      <c r="F71" s="423">
        <v>95262</v>
      </c>
      <c r="G71" s="498">
        <v>0</v>
      </c>
    </row>
    <row r="72" spans="1:7" ht="27" customHeight="1" thickBot="1">
      <c r="A72" s="235"/>
      <c r="B72" s="200">
        <v>75621</v>
      </c>
      <c r="C72" s="420"/>
      <c r="D72" s="418" t="s">
        <v>234</v>
      </c>
      <c r="E72" s="439">
        <f>SUM(E73:E74)</f>
        <v>12078780</v>
      </c>
      <c r="F72" s="244">
        <f>SUM(F73:F74)</f>
        <v>4380609</v>
      </c>
      <c r="G72" s="455">
        <f>(F72/E72)*100</f>
        <v>36.266982261453556</v>
      </c>
    </row>
    <row r="73" spans="1:7" ht="14.25" customHeight="1" thickBot="1">
      <c r="A73" s="235"/>
      <c r="B73" s="19"/>
      <c r="C73" s="411" t="s">
        <v>235</v>
      </c>
      <c r="D73" s="499" t="s">
        <v>236</v>
      </c>
      <c r="E73" s="500">
        <v>11928780</v>
      </c>
      <c r="F73" s="274">
        <v>4290217</v>
      </c>
      <c r="G73" s="501">
        <f>(F73/E73)*100</f>
        <v>35.96526216427833</v>
      </c>
    </row>
    <row r="74" spans="1:7" ht="14.25" customHeight="1" thickBot="1">
      <c r="A74" s="276"/>
      <c r="B74" s="19"/>
      <c r="C74" s="420" t="s">
        <v>237</v>
      </c>
      <c r="D74" s="450" t="s">
        <v>238</v>
      </c>
      <c r="E74" s="426">
        <v>150000</v>
      </c>
      <c r="F74" s="423">
        <v>90392</v>
      </c>
      <c r="G74" s="502">
        <f>(F74/E74)*100</f>
        <v>60.26133333333333</v>
      </c>
    </row>
    <row r="75" spans="1:7" ht="12.75">
      <c r="A75" s="362"/>
      <c r="B75" s="26"/>
      <c r="C75" s="393"/>
      <c r="D75" s="412"/>
      <c r="E75" s="395"/>
      <c r="F75" s="272"/>
      <c r="G75" s="396"/>
    </row>
    <row r="76" spans="1:7" ht="12.75">
      <c r="A76" s="235">
        <v>758</v>
      </c>
      <c r="B76" s="19"/>
      <c r="C76" s="353"/>
      <c r="D76" s="503" t="s">
        <v>69</v>
      </c>
      <c r="E76" s="400">
        <f>SUM(E78,E80,E82,E84)</f>
        <v>9619054</v>
      </c>
      <c r="F76" s="504">
        <f>SUM(F78,F80,F82,F84)</f>
        <v>5737745</v>
      </c>
      <c r="G76" s="401">
        <f>(F76/E76)*100</f>
        <v>59.64978468776659</v>
      </c>
    </row>
    <row r="77" spans="1:7" ht="13.5" thickBot="1">
      <c r="A77" s="235"/>
      <c r="B77" s="248"/>
      <c r="C77" s="405"/>
      <c r="D77" s="505"/>
      <c r="E77" s="406"/>
      <c r="F77" s="277"/>
      <c r="G77" s="407"/>
    </row>
    <row r="78" spans="1:7" ht="27" customHeight="1" thickBot="1">
      <c r="A78" s="213"/>
      <c r="B78" s="506">
        <v>75801</v>
      </c>
      <c r="C78" s="405"/>
      <c r="D78" s="507" t="s">
        <v>239</v>
      </c>
      <c r="E78" s="508">
        <f>SUM(E79)</f>
        <v>7991249</v>
      </c>
      <c r="F78" s="494">
        <f>(F79)</f>
        <v>4917688</v>
      </c>
      <c r="G78" s="396">
        <f aca="true" t="shared" si="1" ref="G78:G85">(F78/E78)*100</f>
        <v>61.53841533407356</v>
      </c>
    </row>
    <row r="79" spans="1:7" ht="13.5" thickBot="1">
      <c r="A79" s="235"/>
      <c r="B79" s="210"/>
      <c r="C79" s="360" t="s">
        <v>240</v>
      </c>
      <c r="D79" s="509" t="s">
        <v>241</v>
      </c>
      <c r="E79" s="366">
        <v>7991249</v>
      </c>
      <c r="F79" s="274">
        <v>4917688</v>
      </c>
      <c r="G79" s="413">
        <f t="shared" si="1"/>
        <v>61.53841533407356</v>
      </c>
    </row>
    <row r="80" spans="1:7" ht="15" customHeight="1" thickBot="1">
      <c r="A80" s="235"/>
      <c r="B80" s="510">
        <v>75802</v>
      </c>
      <c r="C80" s="417"/>
      <c r="D80" s="511" t="s">
        <v>242</v>
      </c>
      <c r="E80" s="419">
        <f>SUM(E81)</f>
        <v>24012</v>
      </c>
      <c r="F80" s="244">
        <f>(F81)</f>
        <v>12006</v>
      </c>
      <c r="G80" s="410">
        <f t="shared" si="1"/>
        <v>50</v>
      </c>
    </row>
    <row r="81" spans="1:7" ht="13.5" thickBot="1">
      <c r="A81" s="235"/>
      <c r="B81" s="19"/>
      <c r="C81" s="446" t="s">
        <v>240</v>
      </c>
      <c r="D81" s="509" t="s">
        <v>241</v>
      </c>
      <c r="E81" s="366">
        <v>24012</v>
      </c>
      <c r="F81" s="274">
        <v>12006</v>
      </c>
      <c r="G81" s="413">
        <f t="shared" si="1"/>
        <v>50</v>
      </c>
    </row>
    <row r="82" spans="1:7" ht="15" customHeight="1" thickBot="1">
      <c r="A82" s="235"/>
      <c r="B82" s="510">
        <v>75805</v>
      </c>
      <c r="C82" s="417"/>
      <c r="D82" s="512" t="s">
        <v>243</v>
      </c>
      <c r="E82" s="439">
        <f>SUM(E83)</f>
        <v>1518793</v>
      </c>
      <c r="F82" s="244">
        <f>(F83)</f>
        <v>774584</v>
      </c>
      <c r="G82" s="410">
        <f t="shared" si="1"/>
        <v>50.99997168804439</v>
      </c>
    </row>
    <row r="83" spans="1:7" ht="13.5" thickBot="1">
      <c r="A83" s="235"/>
      <c r="B83" s="19"/>
      <c r="C83" s="420" t="s">
        <v>240</v>
      </c>
      <c r="D83" s="513" t="s">
        <v>241</v>
      </c>
      <c r="E83" s="366">
        <v>1518793</v>
      </c>
      <c r="F83" s="274">
        <v>774584</v>
      </c>
      <c r="G83" s="413">
        <f t="shared" si="1"/>
        <v>50.99997168804439</v>
      </c>
    </row>
    <row r="84" spans="1:7" ht="15" customHeight="1" thickBot="1">
      <c r="A84" s="235"/>
      <c r="B84" s="510">
        <v>75814</v>
      </c>
      <c r="C84" s="514"/>
      <c r="D84" s="511" t="s">
        <v>244</v>
      </c>
      <c r="E84" s="439">
        <f>SUM(E85:E86)</f>
        <v>85000</v>
      </c>
      <c r="F84" s="244">
        <f>SUM(F85:F86)</f>
        <v>33467</v>
      </c>
      <c r="G84" s="410">
        <f t="shared" si="1"/>
        <v>39.37294117647059</v>
      </c>
    </row>
    <row r="85" spans="1:7" ht="13.5" thickBot="1">
      <c r="A85" s="235"/>
      <c r="B85" s="213"/>
      <c r="C85" s="420" t="s">
        <v>245</v>
      </c>
      <c r="D85" s="515" t="s">
        <v>56</v>
      </c>
      <c r="E85" s="423">
        <v>85000</v>
      </c>
      <c r="F85" s="423">
        <v>9945</v>
      </c>
      <c r="G85" s="413">
        <f t="shared" si="1"/>
        <v>11.700000000000001</v>
      </c>
    </row>
    <row r="86" spans="1:7" ht="13.5" thickBot="1">
      <c r="A86" s="235"/>
      <c r="B86" s="235"/>
      <c r="C86" s="481" t="s">
        <v>190</v>
      </c>
      <c r="D86" s="362" t="s">
        <v>205</v>
      </c>
      <c r="E86" s="274">
        <v>0</v>
      </c>
      <c r="F86" s="274">
        <v>23522</v>
      </c>
      <c r="G86" s="421">
        <v>0</v>
      </c>
    </row>
    <row r="87" spans="1:7" ht="12.75" customHeight="1" thickBot="1">
      <c r="A87" s="200">
        <v>801</v>
      </c>
      <c r="B87" s="177"/>
      <c r="C87" s="393"/>
      <c r="D87" s="232" t="s">
        <v>72</v>
      </c>
      <c r="E87" s="244">
        <f>SUM(E88,E92)</f>
        <v>58044</v>
      </c>
      <c r="F87" s="244">
        <f>SUM(F88,F92)</f>
        <v>61044</v>
      </c>
      <c r="G87" s="410">
        <f>(F87/E87)*100</f>
        <v>105.16849286747984</v>
      </c>
    </row>
    <row r="88" spans="1:7" ht="12.75" customHeight="1" thickBot="1">
      <c r="A88" s="237"/>
      <c r="B88" s="237">
        <v>80101</v>
      </c>
      <c r="C88" s="516"/>
      <c r="D88" s="517" t="s">
        <v>246</v>
      </c>
      <c r="E88" s="244">
        <f>SUM(E89)</f>
        <v>0</v>
      </c>
      <c r="F88" s="244">
        <f>SUM(F89)</f>
        <v>3000</v>
      </c>
      <c r="G88" s="410">
        <v>0</v>
      </c>
    </row>
    <row r="89" spans="1:7" ht="12.75" customHeight="1">
      <c r="A89" s="170"/>
      <c r="B89" s="235"/>
      <c r="C89" s="353" t="s">
        <v>247</v>
      </c>
      <c r="D89" s="113" t="s">
        <v>248</v>
      </c>
      <c r="E89" s="518">
        <v>0</v>
      </c>
      <c r="F89" s="518">
        <v>3000</v>
      </c>
      <c r="G89" s="428">
        <v>0</v>
      </c>
    </row>
    <row r="90" spans="1:7" ht="12.75" customHeight="1">
      <c r="A90" s="170"/>
      <c r="B90" s="235"/>
      <c r="C90" s="353"/>
      <c r="D90" s="113" t="s">
        <v>249</v>
      </c>
      <c r="E90" s="458"/>
      <c r="F90" s="458"/>
      <c r="G90" s="421"/>
    </row>
    <row r="91" spans="1:7" ht="13.5" thickBot="1">
      <c r="A91" s="170"/>
      <c r="B91" s="235"/>
      <c r="C91" s="353"/>
      <c r="D91" s="113" t="s">
        <v>250</v>
      </c>
      <c r="E91" s="457"/>
      <c r="F91" s="457"/>
      <c r="G91" s="449"/>
    </row>
    <row r="92" spans="1:7" ht="12.75" customHeight="1" thickBot="1">
      <c r="A92" s="170"/>
      <c r="B92" s="237">
        <v>80195</v>
      </c>
      <c r="C92" s="516"/>
      <c r="D92" s="517" t="s">
        <v>142</v>
      </c>
      <c r="E92" s="244">
        <f>SUM(E93)</f>
        <v>58044</v>
      </c>
      <c r="F92" s="244">
        <f>SUM(F93)</f>
        <v>58044</v>
      </c>
      <c r="G92" s="410">
        <f>F92/E92*100</f>
        <v>100</v>
      </c>
    </row>
    <row r="93" spans="1:7" ht="12.75" customHeight="1">
      <c r="A93" s="170"/>
      <c r="B93" s="235"/>
      <c r="C93" s="360" t="s">
        <v>251</v>
      </c>
      <c r="D93" s="362" t="s">
        <v>252</v>
      </c>
      <c r="E93" s="274">
        <v>58044</v>
      </c>
      <c r="F93" s="274">
        <v>58044</v>
      </c>
      <c r="G93" s="421">
        <f>F93/E93*100</f>
        <v>100</v>
      </c>
    </row>
    <row r="94" spans="1:7" ht="12.75" customHeight="1" thickBot="1">
      <c r="A94" s="225"/>
      <c r="B94" s="276"/>
      <c r="C94" s="476"/>
      <c r="D94" s="367" t="s">
        <v>253</v>
      </c>
      <c r="E94" s="277"/>
      <c r="F94" s="277"/>
      <c r="G94" s="449"/>
    </row>
    <row r="95" spans="1:7" ht="12" customHeight="1">
      <c r="A95" s="213"/>
      <c r="B95" s="26"/>
      <c r="C95" s="414"/>
      <c r="D95" s="519"/>
      <c r="E95" s="272"/>
      <c r="F95" s="272"/>
      <c r="G95" s="396"/>
    </row>
    <row r="96" spans="1:7" ht="12" customHeight="1">
      <c r="A96" s="235">
        <v>853</v>
      </c>
      <c r="B96" s="19"/>
      <c r="C96" s="353"/>
      <c r="D96" s="399" t="s">
        <v>254</v>
      </c>
      <c r="E96" s="504">
        <f>SUM(E98,E102,E104,E106,E108,E110)</f>
        <v>1162900</v>
      </c>
      <c r="F96" s="504">
        <f>SUM(F98,F102,F104,F106,F108,F110)</f>
        <v>697317</v>
      </c>
      <c r="G96" s="401">
        <f>(F96/E96)*100</f>
        <v>59.9636254192106</v>
      </c>
    </row>
    <row r="97" spans="1:7" ht="11.25" customHeight="1" thickBot="1">
      <c r="A97" s="276"/>
      <c r="B97" s="248"/>
      <c r="C97" s="404"/>
      <c r="D97" s="405"/>
      <c r="E97" s="277"/>
      <c r="F97" s="277"/>
      <c r="G97" s="407"/>
    </row>
    <row r="98" spans="1:7" ht="12.75" customHeight="1" thickBot="1">
      <c r="A98" s="200"/>
      <c r="B98" s="510">
        <v>85303</v>
      </c>
      <c r="C98" s="417"/>
      <c r="D98" s="418" t="s">
        <v>255</v>
      </c>
      <c r="E98" s="244">
        <f>SUM(E99:E101)</f>
        <v>492368</v>
      </c>
      <c r="F98" s="244">
        <f>SUM(F99:F101)</f>
        <v>260248</v>
      </c>
      <c r="G98" s="410">
        <f aca="true" t="shared" si="2" ref="G98:G109">(F98/E98)*100</f>
        <v>52.856400090988856</v>
      </c>
    </row>
    <row r="99" spans="1:7" ht="39" thickBot="1">
      <c r="A99" s="235"/>
      <c r="B99" s="19"/>
      <c r="C99" s="420" t="s">
        <v>182</v>
      </c>
      <c r="D99" s="450" t="s">
        <v>183</v>
      </c>
      <c r="E99" s="457">
        <v>2580</v>
      </c>
      <c r="F99" s="457">
        <v>1290</v>
      </c>
      <c r="G99" s="449">
        <f t="shared" si="2"/>
        <v>50</v>
      </c>
    </row>
    <row r="100" spans="1:7" ht="12" customHeight="1" thickBot="1">
      <c r="A100" s="235"/>
      <c r="B100" s="19"/>
      <c r="C100" s="420" t="s">
        <v>203</v>
      </c>
      <c r="D100" s="450" t="s">
        <v>204</v>
      </c>
      <c r="E100" s="423">
        <v>489788</v>
      </c>
      <c r="F100" s="277">
        <v>258932</v>
      </c>
      <c r="G100" s="413">
        <f t="shared" si="2"/>
        <v>52.86613800256438</v>
      </c>
    </row>
    <row r="101" spans="1:7" ht="12" customHeight="1" thickBot="1">
      <c r="A101" s="235"/>
      <c r="B101" s="19"/>
      <c r="C101" s="420" t="s">
        <v>190</v>
      </c>
      <c r="D101" s="450" t="s">
        <v>205</v>
      </c>
      <c r="E101" s="423">
        <v>0</v>
      </c>
      <c r="F101" s="423">
        <v>26</v>
      </c>
      <c r="G101" s="413">
        <v>0</v>
      </c>
    </row>
    <row r="102" spans="1:7" ht="25.5" customHeight="1" thickBot="1">
      <c r="A102" s="235"/>
      <c r="B102" s="205">
        <v>85314</v>
      </c>
      <c r="C102" s="404"/>
      <c r="D102" s="520" t="s">
        <v>256</v>
      </c>
      <c r="E102" s="409">
        <f>SUM(E103)</f>
        <v>2300</v>
      </c>
      <c r="F102" s="494">
        <f>(F103)</f>
        <v>4118</v>
      </c>
      <c r="G102" s="521">
        <f t="shared" si="2"/>
        <v>179.04347826086956</v>
      </c>
    </row>
    <row r="103" spans="1:7" ht="12.75" customHeight="1" thickBot="1">
      <c r="A103" s="235"/>
      <c r="B103" s="29"/>
      <c r="C103" s="481" t="s">
        <v>190</v>
      </c>
      <c r="D103" s="115" t="s">
        <v>205</v>
      </c>
      <c r="E103" s="366">
        <v>2300</v>
      </c>
      <c r="F103" s="274">
        <v>4118</v>
      </c>
      <c r="G103" s="501">
        <f t="shared" si="2"/>
        <v>179.04347826086956</v>
      </c>
    </row>
    <row r="104" spans="1:7" ht="13.5" thickBot="1">
      <c r="A104" s="235"/>
      <c r="B104" s="205">
        <v>85315</v>
      </c>
      <c r="C104" s="516"/>
      <c r="D104" s="432" t="s">
        <v>257</v>
      </c>
      <c r="E104" s="244">
        <f>SUM(E105:E105)</f>
        <v>600000</v>
      </c>
      <c r="F104" s="244">
        <f>SUM(F105:F105)</f>
        <v>386980</v>
      </c>
      <c r="G104" s="455">
        <f t="shared" si="2"/>
        <v>64.49666666666667</v>
      </c>
    </row>
    <row r="105" spans="1:7" ht="25.5" customHeight="1" thickBot="1">
      <c r="A105" s="235"/>
      <c r="B105" s="29"/>
      <c r="C105" s="481" t="s">
        <v>251</v>
      </c>
      <c r="D105" s="115" t="s">
        <v>258</v>
      </c>
      <c r="E105" s="366">
        <v>600000</v>
      </c>
      <c r="F105" s="274">
        <v>386980</v>
      </c>
      <c r="G105" s="501">
        <f t="shared" si="2"/>
        <v>64.49666666666667</v>
      </c>
    </row>
    <row r="106" spans="1:7" ht="13.5" thickBot="1">
      <c r="A106" s="235"/>
      <c r="B106" s="205">
        <v>85319</v>
      </c>
      <c r="C106" s="516"/>
      <c r="D106" s="432" t="s">
        <v>140</v>
      </c>
      <c r="E106" s="244">
        <f>SUM(E107)</f>
        <v>0</v>
      </c>
      <c r="F106" s="244">
        <f>F107</f>
        <v>12</v>
      </c>
      <c r="G106" s="410">
        <v>0</v>
      </c>
    </row>
    <row r="107" spans="1:7" ht="12.75" customHeight="1" thickBot="1">
      <c r="A107" s="235"/>
      <c r="B107" s="205"/>
      <c r="C107" s="420" t="s">
        <v>190</v>
      </c>
      <c r="D107" s="450" t="s">
        <v>205</v>
      </c>
      <c r="E107" s="423">
        <v>0</v>
      </c>
      <c r="F107" s="423">
        <v>12</v>
      </c>
      <c r="G107" s="413">
        <v>0</v>
      </c>
    </row>
    <row r="108" spans="1:7" ht="13.5" thickBot="1">
      <c r="A108" s="235"/>
      <c r="B108" s="205">
        <v>85328</v>
      </c>
      <c r="C108" s="417"/>
      <c r="D108" s="418" t="s">
        <v>141</v>
      </c>
      <c r="E108" s="439">
        <f>SUM(E109)</f>
        <v>39600</v>
      </c>
      <c r="F108" s="244">
        <f>(F109)</f>
        <v>21417</v>
      </c>
      <c r="G108" s="455">
        <f t="shared" si="2"/>
        <v>54.083333333333336</v>
      </c>
    </row>
    <row r="109" spans="1:7" ht="12.75" customHeight="1" thickBot="1">
      <c r="A109" s="235"/>
      <c r="B109" s="210"/>
      <c r="C109" s="495" t="s">
        <v>203</v>
      </c>
      <c r="D109" s="115" t="s">
        <v>204</v>
      </c>
      <c r="E109" s="272">
        <v>39600</v>
      </c>
      <c r="F109" s="274">
        <v>21417</v>
      </c>
      <c r="G109" s="501">
        <f t="shared" si="2"/>
        <v>54.083333333333336</v>
      </c>
    </row>
    <row r="110" spans="1:7" ht="13.5" thickBot="1">
      <c r="A110" s="235"/>
      <c r="B110" s="200">
        <v>85395</v>
      </c>
      <c r="C110" s="516"/>
      <c r="D110" s="432" t="s">
        <v>142</v>
      </c>
      <c r="E110" s="244">
        <f>SUM(E111)</f>
        <v>28632</v>
      </c>
      <c r="F110" s="244">
        <f>SUM(F111)</f>
        <v>24542</v>
      </c>
      <c r="G110" s="410">
        <f>F110/E110*100</f>
        <v>85.71528359877061</v>
      </c>
    </row>
    <row r="111" spans="1:7" ht="12.75">
      <c r="A111" s="235"/>
      <c r="B111" s="19"/>
      <c r="C111" s="411" t="s">
        <v>251</v>
      </c>
      <c r="D111" s="496" t="s">
        <v>259</v>
      </c>
      <c r="E111" s="272">
        <v>28632</v>
      </c>
      <c r="F111" s="272">
        <v>24542</v>
      </c>
      <c r="G111" s="428">
        <f>F111/E111*100</f>
        <v>85.71528359877061</v>
      </c>
    </row>
    <row r="112" spans="1:7" ht="12.75" customHeight="1" thickBot="1">
      <c r="A112" s="235"/>
      <c r="B112" s="19"/>
      <c r="C112" s="446"/>
      <c r="D112" s="522" t="s">
        <v>260</v>
      </c>
      <c r="E112" s="277"/>
      <c r="F112" s="277"/>
      <c r="G112" s="449"/>
    </row>
    <row r="113" spans="1:7" ht="12" customHeight="1">
      <c r="A113" s="213"/>
      <c r="B113" s="26"/>
      <c r="C113" s="393"/>
      <c r="D113" s="414"/>
      <c r="E113" s="395"/>
      <c r="F113" s="395"/>
      <c r="G113" s="396"/>
    </row>
    <row r="114" spans="1:7" ht="12" customHeight="1">
      <c r="A114" s="235">
        <v>854</v>
      </c>
      <c r="B114" s="19"/>
      <c r="C114" s="353"/>
      <c r="D114" s="399" t="s">
        <v>99</v>
      </c>
      <c r="E114" s="400">
        <f>SUM(E116,E118,E123,E127)</f>
        <v>1475278</v>
      </c>
      <c r="F114" s="400">
        <f>SUM(F116,F118,F123,F127)</f>
        <v>743934</v>
      </c>
      <c r="G114" s="401">
        <f>(F114/E114)*100</f>
        <v>50.42669923905867</v>
      </c>
    </row>
    <row r="115" spans="1:7" ht="12" customHeight="1" thickBot="1">
      <c r="A115" s="276"/>
      <c r="B115" s="248"/>
      <c r="C115" s="404"/>
      <c r="D115" s="405"/>
      <c r="E115" s="406"/>
      <c r="F115" s="406"/>
      <c r="G115" s="407"/>
    </row>
    <row r="116" spans="1:7" ht="12.75" customHeight="1" thickBot="1">
      <c r="A116" s="213"/>
      <c r="B116" s="200">
        <v>85401</v>
      </c>
      <c r="C116" s="404"/>
      <c r="D116" s="405" t="s">
        <v>261</v>
      </c>
      <c r="E116" s="409">
        <f>SUM(E117:E117)</f>
        <v>368000</v>
      </c>
      <c r="F116" s="244">
        <f>SUM(F117:F117)</f>
        <v>212084</v>
      </c>
      <c r="G116" s="523">
        <f>(F116/E116)*100</f>
        <v>57.631521739130434</v>
      </c>
    </row>
    <row r="117" spans="1:7" ht="12.75" customHeight="1" thickBot="1">
      <c r="A117" s="170"/>
      <c r="B117" s="213"/>
      <c r="C117" s="495" t="s">
        <v>203</v>
      </c>
      <c r="D117" s="115" t="s">
        <v>204</v>
      </c>
      <c r="E117" s="406">
        <v>368000</v>
      </c>
      <c r="F117" s="423">
        <v>212084</v>
      </c>
      <c r="G117" s="478">
        <f aca="true" t="shared" si="3" ref="G117:G126">(F117/E117)*100</f>
        <v>57.631521739130434</v>
      </c>
    </row>
    <row r="118" spans="1:7" ht="12.75" customHeight="1" thickBot="1">
      <c r="A118" s="235"/>
      <c r="B118" s="200">
        <v>85404</v>
      </c>
      <c r="C118" s="417"/>
      <c r="D118" s="432" t="s">
        <v>262</v>
      </c>
      <c r="E118" s="409">
        <f>SUM(E119:E120)</f>
        <v>823600</v>
      </c>
      <c r="F118" s="494">
        <f>SUM(F119:F120)</f>
        <v>349985</v>
      </c>
      <c r="G118" s="521">
        <f>(F118/E118)*100</f>
        <v>42.49453618261292</v>
      </c>
    </row>
    <row r="119" spans="1:7" ht="39" thickBot="1">
      <c r="A119" s="235"/>
      <c r="B119" s="19"/>
      <c r="C119" s="411" t="s">
        <v>182</v>
      </c>
      <c r="D119" s="447" t="s">
        <v>183</v>
      </c>
      <c r="E119" s="457">
        <v>3600</v>
      </c>
      <c r="F119" s="457">
        <v>1524</v>
      </c>
      <c r="G119" s="478">
        <f t="shared" si="3"/>
        <v>42.333333333333336</v>
      </c>
    </row>
    <row r="120" spans="1:7" ht="12" customHeight="1" thickBot="1">
      <c r="A120" s="235"/>
      <c r="B120" s="19"/>
      <c r="C120" s="411" t="s">
        <v>203</v>
      </c>
      <c r="D120" s="444" t="s">
        <v>263</v>
      </c>
      <c r="E120" s="492">
        <f>SUM(E121:E122)</f>
        <v>820000</v>
      </c>
      <c r="F120" s="492">
        <f>SUM(F121:F122)</f>
        <v>348461</v>
      </c>
      <c r="G120" s="524">
        <f t="shared" si="3"/>
        <v>42.49524390243902</v>
      </c>
    </row>
    <row r="121" spans="1:7" ht="12" customHeight="1" thickBot="1">
      <c r="A121" s="235"/>
      <c r="B121" s="19"/>
      <c r="C121" s="481"/>
      <c r="D121" s="412" t="s">
        <v>264</v>
      </c>
      <c r="E121" s="395">
        <v>430000</v>
      </c>
      <c r="F121" s="272">
        <v>218531</v>
      </c>
      <c r="G121" s="525">
        <f>F121/E121*100</f>
        <v>50.82116279069767</v>
      </c>
    </row>
    <row r="122" spans="1:7" ht="12" customHeight="1" thickBot="1">
      <c r="A122" s="235"/>
      <c r="B122" s="19"/>
      <c r="C122" s="481"/>
      <c r="D122" s="412" t="s">
        <v>265</v>
      </c>
      <c r="E122" s="395">
        <v>390000</v>
      </c>
      <c r="F122" s="272">
        <v>129930</v>
      </c>
      <c r="G122" s="525">
        <f>F122/E122*100</f>
        <v>33.315384615384616</v>
      </c>
    </row>
    <row r="123" spans="1:7" ht="25.5" customHeight="1" thickBot="1">
      <c r="A123" s="235"/>
      <c r="B123" s="200">
        <v>85412</v>
      </c>
      <c r="C123" s="418"/>
      <c r="D123" s="526" t="s">
        <v>266</v>
      </c>
      <c r="E123" s="439">
        <f>SUM(E124:E126)</f>
        <v>272200</v>
      </c>
      <c r="F123" s="244">
        <f>SUM(F124:F126)</f>
        <v>170387</v>
      </c>
      <c r="G123" s="410">
        <f t="shared" si="3"/>
        <v>62.596252755326965</v>
      </c>
    </row>
    <row r="124" spans="1:7" ht="12" customHeight="1" thickBot="1">
      <c r="A124" s="170"/>
      <c r="B124" s="213"/>
      <c r="C124" s="446" t="s">
        <v>203</v>
      </c>
      <c r="D124" s="447" t="s">
        <v>267</v>
      </c>
      <c r="E124" s="277">
        <v>238430</v>
      </c>
      <c r="F124" s="277">
        <v>157037</v>
      </c>
      <c r="G124" s="449">
        <f t="shared" si="3"/>
        <v>65.86293671098436</v>
      </c>
    </row>
    <row r="125" spans="1:7" ht="12" customHeight="1" thickBot="1">
      <c r="A125" s="170"/>
      <c r="B125" s="235"/>
      <c r="C125" s="420" t="s">
        <v>190</v>
      </c>
      <c r="D125" s="115" t="s">
        <v>205</v>
      </c>
      <c r="E125" s="366">
        <v>0</v>
      </c>
      <c r="F125" s="274">
        <v>350</v>
      </c>
      <c r="G125" s="421">
        <v>0</v>
      </c>
    </row>
    <row r="126" spans="1:7" ht="25.5" customHeight="1" thickBot="1">
      <c r="A126" s="225"/>
      <c r="B126" s="276"/>
      <c r="C126" s="411" t="s">
        <v>268</v>
      </c>
      <c r="D126" s="412" t="s">
        <v>269</v>
      </c>
      <c r="E126" s="395">
        <v>33770</v>
      </c>
      <c r="F126" s="272">
        <v>13000</v>
      </c>
      <c r="G126" s="428">
        <f t="shared" si="3"/>
        <v>38.49570624814925</v>
      </c>
    </row>
    <row r="127" spans="1:7" ht="12.75" customHeight="1" thickBot="1">
      <c r="A127" s="276"/>
      <c r="B127" s="510">
        <v>85495</v>
      </c>
      <c r="C127" s="411"/>
      <c r="D127" s="527" t="s">
        <v>142</v>
      </c>
      <c r="E127" s="492">
        <f>(E129)</f>
        <v>11478</v>
      </c>
      <c r="F127" s="492">
        <f>(F129)</f>
        <v>11478</v>
      </c>
      <c r="G127" s="396">
        <f>(F129/E129)*100</f>
        <v>100</v>
      </c>
    </row>
    <row r="128" spans="1:7" ht="12.75">
      <c r="A128" s="213"/>
      <c r="B128" s="233"/>
      <c r="C128" s="495" t="s">
        <v>251</v>
      </c>
      <c r="D128" s="496" t="s">
        <v>270</v>
      </c>
      <c r="E128" s="395"/>
      <c r="F128" s="395"/>
      <c r="G128" s="428"/>
    </row>
    <row r="129" spans="1:7" ht="12.75" customHeight="1" thickBot="1">
      <c r="A129" s="276"/>
      <c r="B129" s="226"/>
      <c r="C129" s="476"/>
      <c r="D129" s="522" t="s">
        <v>271</v>
      </c>
      <c r="E129" s="406">
        <v>11478</v>
      </c>
      <c r="F129" s="406">
        <v>11478</v>
      </c>
      <c r="G129" s="449">
        <f>(F129/E129)*100</f>
        <v>100</v>
      </c>
    </row>
    <row r="130" spans="1:7" ht="13.5" customHeight="1" thickBot="1">
      <c r="A130" s="276">
        <v>900</v>
      </c>
      <c r="B130" s="248"/>
      <c r="C130" s="404"/>
      <c r="D130" s="520" t="s">
        <v>104</v>
      </c>
      <c r="E130" s="508">
        <f>SUM(E131,E134)</f>
        <v>140000</v>
      </c>
      <c r="F130" s="409">
        <f>SUM(F131,F134)</f>
        <v>321140</v>
      </c>
      <c r="G130" s="407">
        <f>F130/E130*100</f>
        <v>229.3857142857143</v>
      </c>
    </row>
    <row r="131" spans="1:7" ht="12.75" customHeight="1" thickBot="1">
      <c r="A131" s="170"/>
      <c r="B131" s="213">
        <v>90017</v>
      </c>
      <c r="C131" s="516"/>
      <c r="D131" s="432" t="s">
        <v>272</v>
      </c>
      <c r="E131" s="244">
        <f>SUM(E132)</f>
        <v>0</v>
      </c>
      <c r="F131" s="244">
        <f>SUM(F132)</f>
        <v>180307</v>
      </c>
      <c r="G131" s="410">
        <v>0</v>
      </c>
    </row>
    <row r="132" spans="1:7" ht="12" customHeight="1">
      <c r="A132" s="170"/>
      <c r="B132" s="235"/>
      <c r="C132" s="411" t="s">
        <v>273</v>
      </c>
      <c r="D132" s="496" t="s">
        <v>274</v>
      </c>
      <c r="E132" s="518">
        <v>0</v>
      </c>
      <c r="F132" s="518">
        <v>180307</v>
      </c>
      <c r="G132" s="428">
        <v>0</v>
      </c>
    </row>
    <row r="133" spans="1:7" ht="12" customHeight="1" thickBot="1">
      <c r="A133" s="170"/>
      <c r="B133" s="276"/>
      <c r="C133" s="446"/>
      <c r="D133" s="522" t="s">
        <v>275</v>
      </c>
      <c r="E133" s="494"/>
      <c r="F133" s="494"/>
      <c r="G133" s="407"/>
    </row>
    <row r="134" spans="1:7" ht="12.75" customHeight="1" thickBot="1">
      <c r="A134" s="213"/>
      <c r="B134" s="276">
        <v>90095</v>
      </c>
      <c r="C134" s="493"/>
      <c r="D134" s="520" t="s">
        <v>142</v>
      </c>
      <c r="E134" s="494">
        <f>SUM(E135:E136)</f>
        <v>140000</v>
      </c>
      <c r="F134" s="494">
        <f>SUM(F135:F136)</f>
        <v>140833</v>
      </c>
      <c r="G134" s="407">
        <f>F134/E134*100</f>
        <v>100.59499999999998</v>
      </c>
    </row>
    <row r="135" spans="1:7" ht="11.25" customHeight="1" thickBot="1">
      <c r="A135" s="235"/>
      <c r="B135" s="19"/>
      <c r="C135" s="420" t="s">
        <v>190</v>
      </c>
      <c r="D135" s="450" t="s">
        <v>205</v>
      </c>
      <c r="E135" s="250">
        <v>0</v>
      </c>
      <c r="F135" s="250">
        <v>833</v>
      </c>
      <c r="G135" s="410">
        <v>0</v>
      </c>
    </row>
    <row r="136" spans="1:7" ht="12" customHeight="1">
      <c r="A136" s="235"/>
      <c r="B136" s="19"/>
      <c r="C136" s="411" t="s">
        <v>276</v>
      </c>
      <c r="D136" s="496" t="s">
        <v>277</v>
      </c>
      <c r="E136" s="344">
        <v>140000</v>
      </c>
      <c r="F136" s="366">
        <v>140000</v>
      </c>
      <c r="G136" s="421">
        <f>F136/E136*100</f>
        <v>100</v>
      </c>
    </row>
    <row r="137" spans="1:7" ht="12" customHeight="1">
      <c r="A137" s="235"/>
      <c r="B137" s="19"/>
      <c r="C137" s="481"/>
      <c r="D137" s="528" t="s">
        <v>278</v>
      </c>
      <c r="E137" s="344"/>
      <c r="F137" s="366"/>
      <c r="G137" s="421"/>
    </row>
    <row r="138" spans="1:7" ht="12" customHeight="1" thickBot="1">
      <c r="A138" s="276"/>
      <c r="B138" s="19"/>
      <c r="C138" s="481"/>
      <c r="D138" s="528" t="s">
        <v>279</v>
      </c>
      <c r="E138" s="344"/>
      <c r="F138" s="366"/>
      <c r="G138" s="421"/>
    </row>
    <row r="139" spans="1:7" ht="12.75" customHeight="1" thickBot="1">
      <c r="A139" s="200">
        <v>921</v>
      </c>
      <c r="B139" s="177"/>
      <c r="C139" s="417"/>
      <c r="D139" s="432" t="s">
        <v>280</v>
      </c>
      <c r="E139" s="244">
        <f>E140</f>
        <v>13587</v>
      </c>
      <c r="F139" s="244">
        <f>F140</f>
        <v>13285</v>
      </c>
      <c r="G139" s="410">
        <f>F139/E139*100</f>
        <v>97.77728711268125</v>
      </c>
    </row>
    <row r="140" spans="1:7" ht="12.75" customHeight="1" thickBot="1">
      <c r="A140" s="213"/>
      <c r="B140" s="213">
        <v>92105</v>
      </c>
      <c r="C140" s="516"/>
      <c r="D140" s="432" t="s">
        <v>281</v>
      </c>
      <c r="E140" s="244">
        <f>SUM(E141:E142)</f>
        <v>13587</v>
      </c>
      <c r="F140" s="244">
        <f>SUM(F141:F142)</f>
        <v>13285</v>
      </c>
      <c r="G140" s="410">
        <f>F140/E140*100</f>
        <v>97.77728711268125</v>
      </c>
    </row>
    <row r="141" spans="1:7" ht="12" customHeight="1" thickBot="1">
      <c r="A141" s="235"/>
      <c r="B141" s="213"/>
      <c r="C141" s="461" t="s">
        <v>203</v>
      </c>
      <c r="D141" s="450" t="s">
        <v>204</v>
      </c>
      <c r="E141" s="423">
        <v>12987</v>
      </c>
      <c r="F141" s="423">
        <v>12685</v>
      </c>
      <c r="G141" s="413">
        <f>F141/E141*100</f>
        <v>97.67459767459768</v>
      </c>
    </row>
    <row r="142" spans="1:7" ht="12" customHeight="1" thickBot="1">
      <c r="A142" s="276"/>
      <c r="B142" s="276"/>
      <c r="C142" s="420" t="s">
        <v>282</v>
      </c>
      <c r="D142" s="450" t="s">
        <v>283</v>
      </c>
      <c r="E142" s="423">
        <v>600</v>
      </c>
      <c r="F142" s="423">
        <v>600</v>
      </c>
      <c r="G142" s="413">
        <f>F142/E142*100</f>
        <v>100</v>
      </c>
    </row>
    <row r="143" spans="1:7" ht="12" customHeight="1">
      <c r="A143" s="213">
        <v>926</v>
      </c>
      <c r="B143" s="19"/>
      <c r="C143" s="393"/>
      <c r="D143" s="356"/>
      <c r="E143" s="529"/>
      <c r="F143" s="395"/>
      <c r="G143" s="396"/>
    </row>
    <row r="144" spans="1:7" ht="12" customHeight="1">
      <c r="A144" s="235"/>
      <c r="B144" s="19"/>
      <c r="C144" s="353"/>
      <c r="D144" s="364" t="s">
        <v>118</v>
      </c>
      <c r="E144" s="342">
        <f>SUM(E146)</f>
        <v>104248</v>
      </c>
      <c r="F144" s="400">
        <f>(F146)</f>
        <v>46209</v>
      </c>
      <c r="G144" s="401">
        <f>(F144/E144)*100</f>
        <v>44.32603023559205</v>
      </c>
    </row>
    <row r="145" spans="1:7" ht="11.25" customHeight="1" thickBot="1">
      <c r="A145" s="235"/>
      <c r="B145" s="248"/>
      <c r="C145" s="404"/>
      <c r="D145" s="520"/>
      <c r="E145" s="530"/>
      <c r="F145" s="406"/>
      <c r="G145" s="407"/>
    </row>
    <row r="146" spans="1:7" ht="12.75" customHeight="1" thickBot="1">
      <c r="A146" s="235"/>
      <c r="B146" s="510">
        <v>92604</v>
      </c>
      <c r="C146" s="417"/>
      <c r="D146" s="418" t="s">
        <v>284</v>
      </c>
      <c r="E146" s="439">
        <f>SUM(E147:E150)</f>
        <v>104248</v>
      </c>
      <c r="F146" s="244">
        <f>SUM(F147:F150)</f>
        <v>46209</v>
      </c>
      <c r="G146" s="410">
        <f>(F146/E146)*100</f>
        <v>44.32603023559205</v>
      </c>
    </row>
    <row r="147" spans="1:7" ht="39" thickBot="1">
      <c r="A147" s="235"/>
      <c r="B147" s="213"/>
      <c r="C147" s="360" t="s">
        <v>182</v>
      </c>
      <c r="D147" s="115" t="s">
        <v>183</v>
      </c>
      <c r="E147" s="366">
        <v>91248</v>
      </c>
      <c r="F147" s="277">
        <v>40404</v>
      </c>
      <c r="G147" s="501">
        <f>(F147/E147)*100</f>
        <v>44.27932667017359</v>
      </c>
    </row>
    <row r="148" spans="1:7" ht="12" customHeight="1" thickBot="1">
      <c r="A148" s="362"/>
      <c r="B148" s="235"/>
      <c r="C148" s="461" t="s">
        <v>203</v>
      </c>
      <c r="D148" s="450" t="s">
        <v>204</v>
      </c>
      <c r="E148" s="423">
        <v>13000</v>
      </c>
      <c r="F148" s="423">
        <v>5350</v>
      </c>
      <c r="G148" s="413">
        <f>F148/E148*100</f>
        <v>41.15384615384615</v>
      </c>
    </row>
    <row r="149" spans="1:7" ht="12" customHeight="1" thickBot="1">
      <c r="A149" s="362"/>
      <c r="B149" s="235"/>
      <c r="C149" s="461" t="s">
        <v>245</v>
      </c>
      <c r="D149" s="450" t="s">
        <v>56</v>
      </c>
      <c r="E149" s="423">
        <v>0</v>
      </c>
      <c r="F149" s="451">
        <v>32</v>
      </c>
      <c r="G149" s="531">
        <v>0</v>
      </c>
    </row>
    <row r="150" spans="1:7" ht="11.25" customHeight="1" thickBot="1">
      <c r="A150" s="367"/>
      <c r="B150" s="276"/>
      <c r="C150" s="420" t="s">
        <v>190</v>
      </c>
      <c r="D150" s="450" t="s">
        <v>205</v>
      </c>
      <c r="E150" s="423">
        <v>0</v>
      </c>
      <c r="F150" s="451">
        <v>423</v>
      </c>
      <c r="G150" s="531">
        <v>0</v>
      </c>
    </row>
    <row r="151" spans="1:7" ht="12.75">
      <c r="A151" s="241"/>
      <c r="B151" s="19"/>
      <c r="C151" s="353"/>
      <c r="D151" s="399"/>
      <c r="E151" s="344"/>
      <c r="F151" s="241"/>
      <c r="G151" s="229"/>
    </row>
    <row r="152" spans="3:4" ht="12.75">
      <c r="C152" s="167" t="s">
        <v>285</v>
      </c>
      <c r="D152" s="532"/>
    </row>
    <row r="153" spans="3:4" ht="12.75">
      <c r="C153" s="167" t="s">
        <v>286</v>
      </c>
      <c r="D153" s="533" t="s">
        <v>287</v>
      </c>
    </row>
    <row r="154" spans="3:4" ht="12.75" customHeight="1">
      <c r="C154" s="150"/>
      <c r="D154" s="353" t="s">
        <v>288</v>
      </c>
    </row>
    <row r="155" spans="1:6" ht="12.75" customHeight="1" thickBot="1">
      <c r="A155" s="149"/>
      <c r="B155" s="241"/>
      <c r="E155" s="151"/>
      <c r="F155" s="241"/>
    </row>
    <row r="156" spans="1:7" ht="12" customHeight="1">
      <c r="A156" s="534"/>
      <c r="B156" s="535"/>
      <c r="C156" s="354"/>
      <c r="D156" s="536"/>
      <c r="E156" s="537"/>
      <c r="F156" s="354"/>
      <c r="G156" s="354"/>
    </row>
    <row r="157" spans="1:7" ht="12" customHeight="1">
      <c r="A157" s="538" t="s">
        <v>154</v>
      </c>
      <c r="B157" s="539" t="s">
        <v>125</v>
      </c>
      <c r="C157" s="540" t="s">
        <v>5</v>
      </c>
      <c r="D157" s="539" t="s">
        <v>6</v>
      </c>
      <c r="E157" s="169" t="s">
        <v>7</v>
      </c>
      <c r="F157" s="235" t="s">
        <v>171</v>
      </c>
      <c r="G157" s="541" t="s">
        <v>9</v>
      </c>
    </row>
    <row r="158" spans="1:7" ht="12" customHeight="1" thickBot="1">
      <c r="A158" s="63"/>
      <c r="B158" s="226"/>
      <c r="C158" s="276"/>
      <c r="D158" s="542"/>
      <c r="E158" s="543">
        <v>2003</v>
      </c>
      <c r="F158" s="235"/>
      <c r="G158" s="129"/>
    </row>
    <row r="159" spans="1:7" ht="12" customHeight="1">
      <c r="A159" s="544"/>
      <c r="B159" s="545" t="s">
        <v>289</v>
      </c>
      <c r="C159" s="546"/>
      <c r="D159" s="547"/>
      <c r="E159" s="548"/>
      <c r="F159" s="548"/>
      <c r="G159" s="380"/>
    </row>
    <row r="160" spans="1:7" ht="12" customHeight="1">
      <c r="A160" s="549"/>
      <c r="B160" s="550" t="s">
        <v>290</v>
      </c>
      <c r="C160" s="551"/>
      <c r="D160" s="552"/>
      <c r="E160" s="553">
        <f>SUM(E163,E168,E177,E182,E211)</f>
        <v>2444674</v>
      </c>
      <c r="F160" s="553">
        <f>SUM(F163,F168,F177,F182,F211)</f>
        <v>1404597</v>
      </c>
      <c r="G160" s="385">
        <f>(F160/E160)*100</f>
        <v>57.455390780120375</v>
      </c>
    </row>
    <row r="161" spans="1:7" ht="12" customHeight="1">
      <c r="A161" s="549"/>
      <c r="B161" s="550" t="s">
        <v>291</v>
      </c>
      <c r="C161" s="551"/>
      <c r="D161" s="552"/>
      <c r="E161" s="554"/>
      <c r="F161" s="554"/>
      <c r="G161" s="385"/>
    </row>
    <row r="162" spans="1:7" ht="12" customHeight="1" thickBot="1">
      <c r="A162" s="549"/>
      <c r="B162" s="555" t="s">
        <v>292</v>
      </c>
      <c r="C162" s="556"/>
      <c r="D162" s="557"/>
      <c r="E162" s="554"/>
      <c r="F162" s="554"/>
      <c r="G162" s="385"/>
    </row>
    <row r="163" spans="1:7" ht="12" customHeight="1" thickBot="1">
      <c r="A163" s="200">
        <v>750</v>
      </c>
      <c r="B163" s="173"/>
      <c r="C163" s="26"/>
      <c r="D163" s="214" t="s">
        <v>128</v>
      </c>
      <c r="E163" s="245">
        <f>SUM(E164)</f>
        <v>106649</v>
      </c>
      <c r="F163" s="245">
        <f>SUM(F164)</f>
        <v>53994</v>
      </c>
      <c r="G163" s="410">
        <f>(F163/E163)*100</f>
        <v>50.6277602227869</v>
      </c>
    </row>
    <row r="164" spans="1:7" ht="12" customHeight="1" thickBot="1">
      <c r="A164" s="558"/>
      <c r="B164" s="200">
        <v>75011</v>
      </c>
      <c r="C164" s="178"/>
      <c r="D164" s="179" t="s">
        <v>129</v>
      </c>
      <c r="E164" s="245">
        <f>SUM(E165:E167)</f>
        <v>106649</v>
      </c>
      <c r="F164" s="245">
        <f>SUM(F165:F167)</f>
        <v>53994</v>
      </c>
      <c r="G164" s="410">
        <f>(F164/E164)*100</f>
        <v>50.6277602227869</v>
      </c>
    </row>
    <row r="165" spans="1:7" ht="12" customHeight="1">
      <c r="A165" s="559"/>
      <c r="B165" s="235"/>
      <c r="C165" s="233">
        <v>201</v>
      </c>
      <c r="D165" s="560" t="s">
        <v>270</v>
      </c>
      <c r="E165" s="185">
        <v>106649</v>
      </c>
      <c r="F165" s="185">
        <v>53994</v>
      </c>
      <c r="G165" s="428">
        <f>F165/E165*100</f>
        <v>50.6277602227869</v>
      </c>
    </row>
    <row r="166" spans="1:7" ht="12" customHeight="1">
      <c r="A166" s="559"/>
      <c r="B166" s="235"/>
      <c r="C166" s="210"/>
      <c r="D166" s="561" t="s">
        <v>293</v>
      </c>
      <c r="E166" s="183"/>
      <c r="F166" s="183"/>
      <c r="G166" s="421"/>
    </row>
    <row r="167" spans="1:7" ht="12" customHeight="1" thickBot="1">
      <c r="A167" s="562"/>
      <c r="B167" s="276"/>
      <c r="C167" s="226"/>
      <c r="D167" s="563" t="s">
        <v>294</v>
      </c>
      <c r="E167" s="187"/>
      <c r="F167" s="187"/>
      <c r="G167" s="449"/>
    </row>
    <row r="168" spans="1:7" ht="24.75" customHeight="1" thickBot="1">
      <c r="A168" s="200">
        <v>751</v>
      </c>
      <c r="B168" s="23"/>
      <c r="C168" s="178"/>
      <c r="D168" s="189" t="s">
        <v>130</v>
      </c>
      <c r="E168" s="564">
        <f>SUM(E169,E173)</f>
        <v>63786</v>
      </c>
      <c r="F168" s="564">
        <f>SUM(F169,F173)</f>
        <v>59905</v>
      </c>
      <c r="G168" s="407">
        <f>(F168/E168)*100</f>
        <v>93.91559276330229</v>
      </c>
    </row>
    <row r="169" spans="1:7" ht="24.75" customHeight="1" thickBot="1">
      <c r="A169" s="213"/>
      <c r="B169" s="510">
        <v>75101</v>
      </c>
      <c r="C169" s="565"/>
      <c r="D169" s="189" t="s">
        <v>131</v>
      </c>
      <c r="E169" s="245">
        <f>SUM(E170:E172)</f>
        <v>5730</v>
      </c>
      <c r="F169" s="245">
        <f>SUM(F170:F172)</f>
        <v>2868</v>
      </c>
      <c r="G169" s="410">
        <f>(F169/E169)*100</f>
        <v>50.05235602094241</v>
      </c>
    </row>
    <row r="170" spans="1:7" ht="12" customHeight="1">
      <c r="A170" s="235"/>
      <c r="B170" s="213"/>
      <c r="C170" s="442">
        <v>201</v>
      </c>
      <c r="D170" s="92" t="s">
        <v>270</v>
      </c>
      <c r="E170" s="185">
        <v>5730</v>
      </c>
      <c r="F170" s="185">
        <v>2868</v>
      </c>
      <c r="G170" s="428">
        <f>F170/E170*100</f>
        <v>50.05235602094241</v>
      </c>
    </row>
    <row r="171" spans="1:7" ht="12" customHeight="1">
      <c r="A171" s="235"/>
      <c r="B171" s="235"/>
      <c r="C171" s="18"/>
      <c r="D171" s="566" t="s">
        <v>293</v>
      </c>
      <c r="E171" s="183"/>
      <c r="F171" s="183"/>
      <c r="G171" s="421"/>
    </row>
    <row r="172" spans="1:7" ht="12" customHeight="1" thickBot="1">
      <c r="A172" s="235"/>
      <c r="B172" s="276"/>
      <c r="C172" s="567"/>
      <c r="D172" s="128" t="s">
        <v>294</v>
      </c>
      <c r="E172" s="187"/>
      <c r="F172" s="187"/>
      <c r="G172" s="449"/>
    </row>
    <row r="173" spans="1:7" ht="12" customHeight="1" thickBot="1">
      <c r="A173" s="235"/>
      <c r="B173" s="200">
        <v>75110</v>
      </c>
      <c r="C173" s="438"/>
      <c r="D173" s="189" t="s">
        <v>295</v>
      </c>
      <c r="E173" s="245">
        <f>SUM(E174)</f>
        <v>58056</v>
      </c>
      <c r="F173" s="245">
        <f>SUM(F174)</f>
        <v>57037</v>
      </c>
      <c r="G173" s="410">
        <f>F173/E173*100</f>
        <v>98.24479812594737</v>
      </c>
    </row>
    <row r="174" spans="1:7" ht="12" customHeight="1">
      <c r="A174" s="235"/>
      <c r="B174" s="19"/>
      <c r="C174" s="442">
        <v>201</v>
      </c>
      <c r="D174" s="92" t="s">
        <v>270</v>
      </c>
      <c r="E174" s="185">
        <v>58056</v>
      </c>
      <c r="F174" s="185">
        <v>57037</v>
      </c>
      <c r="G174" s="428">
        <f>F174/E174*100</f>
        <v>98.24479812594737</v>
      </c>
    </row>
    <row r="175" spans="1:7" ht="12" customHeight="1">
      <c r="A175" s="235"/>
      <c r="B175" s="19"/>
      <c r="C175" s="18"/>
      <c r="D175" s="566" t="s">
        <v>293</v>
      </c>
      <c r="E175" s="183"/>
      <c r="F175" s="183"/>
      <c r="G175" s="421"/>
    </row>
    <row r="176" spans="1:7" ht="12" customHeight="1" thickBot="1">
      <c r="A176" s="235"/>
      <c r="B176" s="19"/>
      <c r="C176" s="567"/>
      <c r="D176" s="128" t="s">
        <v>294</v>
      </c>
      <c r="E176" s="187"/>
      <c r="F176" s="187"/>
      <c r="G176" s="449"/>
    </row>
    <row r="177" spans="1:7" ht="12" customHeight="1" thickBot="1">
      <c r="A177" s="200">
        <v>801</v>
      </c>
      <c r="B177" s="177"/>
      <c r="C177" s="565"/>
      <c r="D177" s="189" t="s">
        <v>133</v>
      </c>
      <c r="E177" s="245">
        <f>SUM(E178)</f>
        <v>5135</v>
      </c>
      <c r="F177" s="245">
        <f>SUM(F178)</f>
        <v>5135</v>
      </c>
      <c r="G177" s="410">
        <f>F177/E177*100</f>
        <v>100</v>
      </c>
    </row>
    <row r="178" spans="1:7" ht="12" customHeight="1" thickBot="1">
      <c r="A178" s="213"/>
      <c r="B178" s="200">
        <v>80101</v>
      </c>
      <c r="C178" s="438"/>
      <c r="D178" s="189" t="s">
        <v>134</v>
      </c>
      <c r="E178" s="245">
        <f>SUM(E179)</f>
        <v>5135</v>
      </c>
      <c r="F178" s="245">
        <f>SUM(F179)</f>
        <v>5135</v>
      </c>
      <c r="G178" s="396">
        <f>F178/E178*100</f>
        <v>100</v>
      </c>
    </row>
    <row r="179" spans="1:7" ht="12" customHeight="1">
      <c r="A179" s="235"/>
      <c r="B179" s="170"/>
      <c r="C179" s="442">
        <v>201</v>
      </c>
      <c r="D179" s="568" t="s">
        <v>270</v>
      </c>
      <c r="E179" s="185">
        <v>5135</v>
      </c>
      <c r="F179" s="193">
        <v>5135</v>
      </c>
      <c r="G179" s="428">
        <f>F179/E179*100</f>
        <v>100</v>
      </c>
    </row>
    <row r="180" spans="1:7" ht="12" customHeight="1">
      <c r="A180" s="235"/>
      <c r="B180" s="170"/>
      <c r="C180" s="18"/>
      <c r="D180" s="568" t="s">
        <v>293</v>
      </c>
      <c r="E180" s="183"/>
      <c r="F180" s="184"/>
      <c r="G180" s="421"/>
    </row>
    <row r="181" spans="1:7" ht="12" customHeight="1" thickBot="1">
      <c r="A181" s="276"/>
      <c r="B181" s="170"/>
      <c r="C181" s="567"/>
      <c r="D181" s="568" t="s">
        <v>294</v>
      </c>
      <c r="E181" s="187"/>
      <c r="F181" s="196"/>
      <c r="G181" s="449"/>
    </row>
    <row r="182" spans="1:7" ht="12" customHeight="1" thickBot="1">
      <c r="A182" s="200">
        <v>853</v>
      </c>
      <c r="B182" s="438"/>
      <c r="C182" s="178"/>
      <c r="D182" s="179" t="s">
        <v>135</v>
      </c>
      <c r="E182" s="245">
        <f>SUM(E183,E188,E192,E196,E203,E207)</f>
        <v>2061104</v>
      </c>
      <c r="F182" s="245">
        <f>SUM(F183,F188,F192,F196,F203,F207)</f>
        <v>1111788</v>
      </c>
      <c r="G182" s="407">
        <f>(F182/E182)*100</f>
        <v>53.94138287053928</v>
      </c>
    </row>
    <row r="183" spans="1:7" ht="12" customHeight="1">
      <c r="A183" s="213"/>
      <c r="B183" s="442">
        <v>85313</v>
      </c>
      <c r="C183" s="237"/>
      <c r="D183" s="214" t="s">
        <v>296</v>
      </c>
      <c r="E183" s="239">
        <f>SUM(E185:E187)</f>
        <v>55667</v>
      </c>
      <c r="F183" s="239">
        <f>SUM(F185:F187)</f>
        <v>27834</v>
      </c>
      <c r="G183" s="396">
        <f>(F183/E183)*100</f>
        <v>50.00089819821439</v>
      </c>
    </row>
    <row r="184" spans="1:7" ht="12" customHeight="1" thickBot="1">
      <c r="A184" s="235"/>
      <c r="B184" s="567"/>
      <c r="C184" s="225"/>
      <c r="D184" s="542" t="s">
        <v>297</v>
      </c>
      <c r="E184" s="569"/>
      <c r="F184" s="569"/>
      <c r="G184" s="407"/>
    </row>
    <row r="185" spans="1:7" ht="12" customHeight="1">
      <c r="A185" s="235"/>
      <c r="B185" s="18"/>
      <c r="C185" s="213">
        <v>201</v>
      </c>
      <c r="D185" s="560" t="s">
        <v>270</v>
      </c>
      <c r="E185" s="185">
        <v>55667</v>
      </c>
      <c r="F185" s="185">
        <v>27834</v>
      </c>
      <c r="G185" s="428">
        <f>F185/E185*100</f>
        <v>50.00089819821439</v>
      </c>
    </row>
    <row r="186" spans="1:7" ht="12" customHeight="1">
      <c r="A186" s="235"/>
      <c r="B186" s="18"/>
      <c r="C186" s="235"/>
      <c r="D186" s="561" t="s">
        <v>293</v>
      </c>
      <c r="E186" s="172"/>
      <c r="F186" s="172"/>
      <c r="G186" s="401"/>
    </row>
    <row r="187" spans="1:7" ht="12" customHeight="1" thickBot="1">
      <c r="A187" s="235"/>
      <c r="B187" s="567"/>
      <c r="C187" s="235"/>
      <c r="D187" s="561" t="s">
        <v>294</v>
      </c>
      <c r="E187" s="569"/>
      <c r="F187" s="569"/>
      <c r="G187" s="407"/>
    </row>
    <row r="188" spans="1:7" ht="24.75" customHeight="1" thickBot="1">
      <c r="A188" s="235"/>
      <c r="B188" s="200">
        <v>85314</v>
      </c>
      <c r="C188" s="438"/>
      <c r="D188" s="207" t="s">
        <v>138</v>
      </c>
      <c r="E188" s="245">
        <f>SUM(E189:E191)</f>
        <v>1496125</v>
      </c>
      <c r="F188" s="245">
        <f>SUM(F189:F191)</f>
        <v>808655</v>
      </c>
      <c r="G188" s="410">
        <f>(F188/E188)*100</f>
        <v>54.049962402874094</v>
      </c>
    </row>
    <row r="189" spans="1:7" ht="12" customHeight="1">
      <c r="A189" s="235"/>
      <c r="B189" s="213"/>
      <c r="C189" s="442">
        <v>201</v>
      </c>
      <c r="D189" s="570" t="s">
        <v>270</v>
      </c>
      <c r="E189" s="185">
        <v>1496125</v>
      </c>
      <c r="F189" s="185">
        <v>808655</v>
      </c>
      <c r="G189" s="428">
        <f>F189/E189*100</f>
        <v>54.049962402874094</v>
      </c>
    </row>
    <row r="190" spans="1:7" ht="11.25" customHeight="1">
      <c r="A190" s="235"/>
      <c r="B190" s="235"/>
      <c r="C190" s="18"/>
      <c r="D190" s="571" t="s">
        <v>293</v>
      </c>
      <c r="E190" s="183"/>
      <c r="F190" s="183"/>
      <c r="G190" s="421"/>
    </row>
    <row r="191" spans="1:7" ht="12" customHeight="1" thickBot="1">
      <c r="A191" s="235"/>
      <c r="B191" s="276"/>
      <c r="C191" s="18"/>
      <c r="D191" s="571" t="s">
        <v>294</v>
      </c>
      <c r="E191" s="187"/>
      <c r="F191" s="187"/>
      <c r="G191" s="449"/>
    </row>
    <row r="192" spans="1:7" ht="12" customHeight="1" thickBot="1">
      <c r="A192" s="540"/>
      <c r="B192" s="200">
        <v>85316</v>
      </c>
      <c r="C192" s="177"/>
      <c r="D192" s="179" t="s">
        <v>139</v>
      </c>
      <c r="E192" s="564">
        <f>SUM(E193:E195)</f>
        <v>148037</v>
      </c>
      <c r="F192" s="569">
        <f>SUM(F193:F195)</f>
        <v>74016</v>
      </c>
      <c r="G192" s="523">
        <f>(F192/E192)*100</f>
        <v>49.99831123300256</v>
      </c>
    </row>
    <row r="193" spans="1:7" ht="12" customHeight="1">
      <c r="A193" s="540"/>
      <c r="B193" s="213"/>
      <c r="C193" s="210">
        <v>201</v>
      </c>
      <c r="D193" s="572" t="s">
        <v>270</v>
      </c>
      <c r="E193" s="184">
        <v>148037</v>
      </c>
      <c r="F193" s="183">
        <v>74016</v>
      </c>
      <c r="G193" s="573">
        <f>F193/E193*100</f>
        <v>49.99831123300256</v>
      </c>
    </row>
    <row r="194" spans="1:7" ht="12" customHeight="1">
      <c r="A194" s="540"/>
      <c r="B194" s="235"/>
      <c r="C194" s="210"/>
      <c r="D194" s="572" t="s">
        <v>293</v>
      </c>
      <c r="E194" s="184"/>
      <c r="F194" s="183"/>
      <c r="G194" s="573"/>
    </row>
    <row r="195" spans="1:7" ht="12" customHeight="1" thickBot="1">
      <c r="A195" s="540"/>
      <c r="B195" s="276"/>
      <c r="C195" s="210"/>
      <c r="D195" s="572" t="s">
        <v>294</v>
      </c>
      <c r="E195" s="184"/>
      <c r="F195" s="183"/>
      <c r="G195" s="573"/>
    </row>
    <row r="196" spans="1:7" ht="12" customHeight="1" thickBot="1">
      <c r="A196" s="540"/>
      <c r="B196" s="226">
        <v>85319</v>
      </c>
      <c r="C196" s="213"/>
      <c r="D196" s="238" t="s">
        <v>140</v>
      </c>
      <c r="E196" s="318">
        <f>SUM(E197:E202)</f>
        <v>348043</v>
      </c>
      <c r="F196" s="239">
        <f>SUM(F197:F202)</f>
        <v>192013</v>
      </c>
      <c r="G196" s="524">
        <f>(F196/E196)*100</f>
        <v>55.16933252500409</v>
      </c>
    </row>
    <row r="197" spans="1:7" ht="12" customHeight="1">
      <c r="A197" s="540"/>
      <c r="B197" s="19"/>
      <c r="C197" s="213">
        <v>201</v>
      </c>
      <c r="D197" s="560" t="s">
        <v>259</v>
      </c>
      <c r="E197" s="193">
        <v>338043</v>
      </c>
      <c r="F197" s="185">
        <v>182021</v>
      </c>
      <c r="G197" s="428">
        <f>F197/E197*100</f>
        <v>53.845516694621686</v>
      </c>
    </row>
    <row r="198" spans="1:7" ht="12" customHeight="1">
      <c r="A198" s="540"/>
      <c r="B198" s="19"/>
      <c r="C198" s="235"/>
      <c r="D198" s="561" t="s">
        <v>298</v>
      </c>
      <c r="E198" s="183"/>
      <c r="F198" s="183"/>
      <c r="G198" s="421"/>
    </row>
    <row r="199" spans="1:7" ht="12" customHeight="1" thickBot="1">
      <c r="A199" s="540"/>
      <c r="B199" s="19"/>
      <c r="C199" s="276"/>
      <c r="D199" s="563" t="s">
        <v>294</v>
      </c>
      <c r="E199" s="187"/>
      <c r="F199" s="187"/>
      <c r="G199" s="449"/>
    </row>
    <row r="200" spans="1:7" ht="12" customHeight="1">
      <c r="A200" s="540"/>
      <c r="B200" s="29"/>
      <c r="C200" s="481" t="s">
        <v>299</v>
      </c>
      <c r="D200" s="528" t="s">
        <v>300</v>
      </c>
      <c r="E200" s="274">
        <v>10000</v>
      </c>
      <c r="F200" s="274">
        <v>9992</v>
      </c>
      <c r="G200" s="421">
        <f>F200/E200*100</f>
        <v>99.92</v>
      </c>
    </row>
    <row r="201" spans="1:7" ht="12" customHeight="1">
      <c r="A201" s="540"/>
      <c r="B201" s="29"/>
      <c r="C201" s="481"/>
      <c r="D201" s="528" t="s">
        <v>301</v>
      </c>
      <c r="E201" s="274"/>
      <c r="F201" s="274"/>
      <c r="G201" s="421"/>
    </row>
    <row r="202" spans="1:7" ht="12" customHeight="1" thickBot="1">
      <c r="A202" s="540"/>
      <c r="B202" s="29"/>
      <c r="C202" s="481"/>
      <c r="D202" s="528" t="s">
        <v>302</v>
      </c>
      <c r="E202" s="277"/>
      <c r="F202" s="277"/>
      <c r="G202" s="449"/>
    </row>
    <row r="203" spans="1:7" ht="12" customHeight="1" thickBot="1">
      <c r="A203" s="574"/>
      <c r="B203" s="200">
        <v>85328</v>
      </c>
      <c r="C203" s="177"/>
      <c r="D203" s="517" t="s">
        <v>141</v>
      </c>
      <c r="E203" s="245">
        <f>SUM(E204:E206)</f>
        <v>7922</v>
      </c>
      <c r="F203" s="245">
        <f>SUM(F204:F206)</f>
        <v>3960</v>
      </c>
      <c r="G203" s="410">
        <f>(F203/E203)*100</f>
        <v>49.987376925018935</v>
      </c>
    </row>
    <row r="204" spans="1:7" ht="12" customHeight="1">
      <c r="A204" s="574"/>
      <c r="B204" s="213"/>
      <c r="C204" s="213">
        <v>201</v>
      </c>
      <c r="D204" s="87" t="s">
        <v>270</v>
      </c>
      <c r="E204" s="185">
        <v>7922</v>
      </c>
      <c r="F204" s="185">
        <v>3960</v>
      </c>
      <c r="G204" s="428">
        <f>F204/E204*100</f>
        <v>49.987376925018935</v>
      </c>
    </row>
    <row r="205" spans="1:7" ht="12" customHeight="1">
      <c r="A205" s="574"/>
      <c r="B205" s="235"/>
      <c r="C205" s="235"/>
      <c r="D205" s="89" t="s">
        <v>293</v>
      </c>
      <c r="E205" s="183"/>
      <c r="F205" s="183"/>
      <c r="G205" s="421"/>
    </row>
    <row r="206" spans="1:7" ht="12" customHeight="1" thickBot="1">
      <c r="A206" s="574"/>
      <c r="B206" s="276"/>
      <c r="C206" s="276"/>
      <c r="D206" s="63" t="s">
        <v>294</v>
      </c>
      <c r="E206" s="187"/>
      <c r="F206" s="187"/>
      <c r="G206" s="449"/>
    </row>
    <row r="207" spans="1:7" ht="12" customHeight="1" thickBot="1">
      <c r="A207" s="574"/>
      <c r="B207" s="200">
        <v>85395</v>
      </c>
      <c r="C207" s="248"/>
      <c r="D207" s="575" t="s">
        <v>142</v>
      </c>
      <c r="E207" s="569">
        <f>E208</f>
        <v>5310</v>
      </c>
      <c r="F207" s="569">
        <f>F208</f>
        <v>5310</v>
      </c>
      <c r="G207" s="407">
        <f>F207/E207*100</f>
        <v>100</v>
      </c>
    </row>
    <row r="208" spans="1:7" ht="12" customHeight="1">
      <c r="A208" s="574"/>
      <c r="B208" s="235"/>
      <c r="C208" s="213">
        <v>201</v>
      </c>
      <c r="D208" s="87" t="s">
        <v>270</v>
      </c>
      <c r="E208" s="185">
        <v>5310</v>
      </c>
      <c r="F208" s="185">
        <v>5310</v>
      </c>
      <c r="G208" s="428">
        <f>F208/E208*100</f>
        <v>100</v>
      </c>
    </row>
    <row r="209" spans="1:7" ht="12" customHeight="1">
      <c r="A209" s="574"/>
      <c r="B209" s="235"/>
      <c r="C209" s="235"/>
      <c r="D209" s="89" t="s">
        <v>303</v>
      </c>
      <c r="E209" s="183"/>
      <c r="F209" s="183"/>
      <c r="G209" s="421"/>
    </row>
    <row r="210" spans="1:7" ht="12" customHeight="1" thickBot="1">
      <c r="A210" s="576"/>
      <c r="B210" s="235"/>
      <c r="C210" s="276"/>
      <c r="D210" s="63" t="s">
        <v>294</v>
      </c>
      <c r="E210" s="187"/>
      <c r="F210" s="187"/>
      <c r="G210" s="449"/>
    </row>
    <row r="211" spans="1:7" ht="12" customHeight="1" thickBot="1">
      <c r="A211" s="242">
        <v>900</v>
      </c>
      <c r="B211" s="177"/>
      <c r="C211" s="178"/>
      <c r="D211" s="179" t="s">
        <v>143</v>
      </c>
      <c r="E211" s="245">
        <f>(E212)</f>
        <v>208000</v>
      </c>
      <c r="F211" s="245">
        <f>(F212)</f>
        <v>173775</v>
      </c>
      <c r="G211" s="410">
        <f>(F211/E211)*100</f>
        <v>83.54567307692308</v>
      </c>
    </row>
    <row r="212" spans="1:7" ht="12" customHeight="1" thickBot="1">
      <c r="A212" s="354"/>
      <c r="B212" s="577">
        <v>90015</v>
      </c>
      <c r="C212" s="161"/>
      <c r="D212" s="542" t="s">
        <v>144</v>
      </c>
      <c r="E212" s="578">
        <f>SUM(E213:E215)</f>
        <v>208000</v>
      </c>
      <c r="F212" s="578">
        <f>SUM(F213:F215)</f>
        <v>173775</v>
      </c>
      <c r="G212" s="410">
        <f>(F212/E212)*100</f>
        <v>83.54567307692308</v>
      </c>
    </row>
    <row r="213" spans="1:7" ht="12" customHeight="1">
      <c r="A213" s="362"/>
      <c r="B213" s="159"/>
      <c r="C213" s="159">
        <v>201</v>
      </c>
      <c r="D213" s="87" t="s">
        <v>270</v>
      </c>
      <c r="E213" s="537">
        <v>208000</v>
      </c>
      <c r="F213" s="537">
        <v>173775</v>
      </c>
      <c r="G213" s="428">
        <f>F213/E213*100</f>
        <v>83.54567307692308</v>
      </c>
    </row>
    <row r="214" spans="1:7" ht="12" customHeight="1">
      <c r="A214" s="362"/>
      <c r="B214" s="540"/>
      <c r="C214" s="540"/>
      <c r="D214" s="89" t="s">
        <v>293</v>
      </c>
      <c r="E214" s="579"/>
      <c r="F214" s="579"/>
      <c r="G214" s="421"/>
    </row>
    <row r="215" spans="1:7" ht="12" customHeight="1" thickBot="1">
      <c r="A215" s="194"/>
      <c r="B215" s="194"/>
      <c r="C215" s="194"/>
      <c r="D215" s="63" t="s">
        <v>294</v>
      </c>
      <c r="E215" s="194"/>
      <c r="F215" s="194"/>
      <c r="G215" s="194"/>
    </row>
    <row r="224" spans="2:5" ht="14.25">
      <c r="B224" s="171" t="s">
        <v>304</v>
      </c>
      <c r="C224" s="230"/>
      <c r="D224" s="230"/>
      <c r="E224" s="230"/>
    </row>
    <row r="225" spans="2:5" ht="12.75">
      <c r="B225" s="726" t="s">
        <v>146</v>
      </c>
      <c r="C225" s="726"/>
      <c r="D225" s="726"/>
      <c r="E225" s="726"/>
    </row>
    <row r="226" spans="2:5" ht="12.75">
      <c r="B226" s="146"/>
      <c r="C226" s="19"/>
      <c r="D226" s="231" t="s">
        <v>288</v>
      </c>
      <c r="E226" s="211"/>
    </row>
    <row r="227" spans="6:7" ht="13.5" thickBot="1">
      <c r="F227" s="241"/>
      <c r="G227" s="229"/>
    </row>
    <row r="228" spans="1:7" ht="12.75">
      <c r="A228" s="213" t="s">
        <v>124</v>
      </c>
      <c r="B228" s="232" t="s">
        <v>125</v>
      </c>
      <c r="C228" s="580" t="s">
        <v>5</v>
      </c>
      <c r="D228" s="233" t="s">
        <v>6</v>
      </c>
      <c r="E228" s="316" t="s">
        <v>7</v>
      </c>
      <c r="F228" s="237" t="s">
        <v>171</v>
      </c>
      <c r="G228" s="581" t="s">
        <v>9</v>
      </c>
    </row>
    <row r="229" spans="1:7" ht="13.5" thickBot="1">
      <c r="A229" s="276"/>
      <c r="B229" s="226"/>
      <c r="C229" s="276"/>
      <c r="D229" s="582"/>
      <c r="E229" s="583">
        <v>2003</v>
      </c>
      <c r="F229" s="584"/>
      <c r="G229" s="132"/>
    </row>
    <row r="230" spans="1:7" ht="12.75">
      <c r="A230" s="585"/>
      <c r="B230" s="586"/>
      <c r="C230" s="585"/>
      <c r="D230" s="546" t="s">
        <v>305</v>
      </c>
      <c r="E230" s="587">
        <f>SUM(E234,E239)</f>
        <v>32700</v>
      </c>
      <c r="F230" s="588">
        <f>SUM(F234,F239)</f>
        <v>700</v>
      </c>
      <c r="G230" s="589">
        <f>(F230/E230)*100</f>
        <v>2.1406727828746175</v>
      </c>
    </row>
    <row r="231" spans="1:7" ht="15">
      <c r="A231" s="549"/>
      <c r="B231" s="550"/>
      <c r="C231" s="590"/>
      <c r="D231" s="551" t="s">
        <v>306</v>
      </c>
      <c r="E231" s="553"/>
      <c r="F231" s="591"/>
      <c r="G231" s="592"/>
    </row>
    <row r="232" spans="1:7" ht="12.75">
      <c r="A232" s="590"/>
      <c r="B232" s="591"/>
      <c r="C232" s="593"/>
      <c r="D232" s="594" t="s">
        <v>307</v>
      </c>
      <c r="E232" s="553"/>
      <c r="F232" s="591"/>
      <c r="G232" s="592"/>
    </row>
    <row r="233" spans="1:7" ht="13.5" thickBot="1">
      <c r="A233" s="590"/>
      <c r="B233" s="595"/>
      <c r="C233" s="596"/>
      <c r="D233" s="555" t="s">
        <v>308</v>
      </c>
      <c r="E233" s="553"/>
      <c r="F233" s="597"/>
      <c r="G233" s="385"/>
    </row>
    <row r="234" spans="1:7" ht="15.75" thickBot="1">
      <c r="A234" s="177">
        <v>710</v>
      </c>
      <c r="B234" s="177"/>
      <c r="C234" s="206"/>
      <c r="D234" s="179" t="s">
        <v>149</v>
      </c>
      <c r="E234" s="419">
        <f>(E235)</f>
        <v>700</v>
      </c>
      <c r="F234" s="90">
        <f>(F236)</f>
        <v>700</v>
      </c>
      <c r="G234" s="410">
        <f>(F234/E234)*100</f>
        <v>100</v>
      </c>
    </row>
    <row r="235" spans="1:7" ht="15.75" thickBot="1">
      <c r="A235" s="61"/>
      <c r="B235" s="210">
        <v>71035</v>
      </c>
      <c r="C235" s="8"/>
      <c r="D235" s="598" t="s">
        <v>150</v>
      </c>
      <c r="E235" s="342">
        <f>(E236)</f>
        <v>700</v>
      </c>
      <c r="F235" s="129">
        <f>F236</f>
        <v>700</v>
      </c>
      <c r="G235" s="410">
        <f>(F235/E235)*100</f>
        <v>100</v>
      </c>
    </row>
    <row r="236" spans="1:7" ht="12.75">
      <c r="A236" s="129"/>
      <c r="B236" s="237"/>
      <c r="C236" s="237">
        <v>202</v>
      </c>
      <c r="D236" s="599" t="s">
        <v>309</v>
      </c>
      <c r="E236" s="445">
        <v>700</v>
      </c>
      <c r="F236" s="111">
        <v>700</v>
      </c>
      <c r="G236" s="428">
        <f>(F236/E236)*100</f>
        <v>100</v>
      </c>
    </row>
    <row r="237" spans="1:7" ht="12.75">
      <c r="A237" s="129"/>
      <c r="B237" s="170"/>
      <c r="C237" s="170"/>
      <c r="D237" s="600" t="s">
        <v>310</v>
      </c>
      <c r="E237" s="400"/>
      <c r="F237" s="246"/>
      <c r="G237" s="401"/>
    </row>
    <row r="238" spans="1:7" ht="13.5" thickBot="1">
      <c r="A238" s="132"/>
      <c r="B238" s="225"/>
      <c r="C238" s="225"/>
      <c r="D238" s="601" t="s">
        <v>311</v>
      </c>
      <c r="E238" s="409"/>
      <c r="F238" s="247"/>
      <c r="G238" s="407"/>
    </row>
    <row r="239" spans="1:7" ht="13.5" thickBot="1">
      <c r="A239" s="159">
        <v>921</v>
      </c>
      <c r="B239" s="602"/>
      <c r="C239" s="603"/>
      <c r="D239" s="179" t="s">
        <v>113</v>
      </c>
      <c r="E239" s="604">
        <f>SUM(E240)</f>
        <v>32000</v>
      </c>
      <c r="F239" s="604">
        <f>SUM(F240)</f>
        <v>0</v>
      </c>
      <c r="G239" s="605">
        <f>F239/E239*100</f>
        <v>0</v>
      </c>
    </row>
    <row r="240" spans="1:7" ht="13.5" thickBot="1">
      <c r="A240" s="275"/>
      <c r="B240" s="264">
        <v>92105</v>
      </c>
      <c r="C240" s="602"/>
      <c r="D240" s="179" t="s">
        <v>312</v>
      </c>
      <c r="E240" s="604">
        <f>SUM(E241)</f>
        <v>32000</v>
      </c>
      <c r="F240" s="604">
        <f>SUM(F241)</f>
        <v>0</v>
      </c>
      <c r="G240" s="605">
        <f>F240/E240*100</f>
        <v>0</v>
      </c>
    </row>
    <row r="241" spans="1:7" ht="12.75">
      <c r="A241" s="275"/>
      <c r="B241" s="606"/>
      <c r="C241" s="159">
        <v>202</v>
      </c>
      <c r="D241" s="560" t="s">
        <v>309</v>
      </c>
      <c r="E241" s="606">
        <v>32000</v>
      </c>
      <c r="F241" s="606">
        <v>0</v>
      </c>
      <c r="G241" s="607">
        <f>F241/E241*100</f>
        <v>0</v>
      </c>
    </row>
    <row r="242" spans="1:7" ht="12.75">
      <c r="A242" s="275"/>
      <c r="B242" s="275"/>
      <c r="C242" s="275"/>
      <c r="D242" s="561" t="s">
        <v>310</v>
      </c>
      <c r="E242" s="275"/>
      <c r="F242" s="275"/>
      <c r="G242" s="275"/>
    </row>
    <row r="243" spans="1:7" ht="13.5" thickBot="1">
      <c r="A243" s="194"/>
      <c r="B243" s="194"/>
      <c r="C243" s="194"/>
      <c r="D243" s="563" t="s">
        <v>311</v>
      </c>
      <c r="E243" s="194"/>
      <c r="F243" s="194"/>
      <c r="G243" s="194"/>
    </row>
    <row r="245" spans="1:6" ht="12.75">
      <c r="A245" s="229"/>
      <c r="B245" s="171"/>
      <c r="C245" s="171" t="s">
        <v>313</v>
      </c>
      <c r="D245" s="149"/>
      <c r="E245" s="154"/>
      <c r="F245" s="241"/>
    </row>
    <row r="246" spans="1:6" ht="12.75">
      <c r="A246" s="149"/>
      <c r="B246" s="533" t="s">
        <v>314</v>
      </c>
      <c r="C246" s="149"/>
      <c r="D246" s="149"/>
      <c r="E246" s="154"/>
      <c r="F246" s="241"/>
    </row>
    <row r="247" spans="1:6" ht="15.75">
      <c r="A247" s="229"/>
      <c r="B247" s="229"/>
      <c r="C247" s="346"/>
      <c r="D247" s="353" t="s">
        <v>288</v>
      </c>
      <c r="E247" s="348"/>
      <c r="F247" s="351"/>
    </row>
    <row r="248" ht="13.5" thickBot="1"/>
    <row r="249" spans="1:7" ht="12.75">
      <c r="A249" s="213" t="s">
        <v>154</v>
      </c>
      <c r="B249" s="237" t="s">
        <v>125</v>
      </c>
      <c r="C249" s="580" t="s">
        <v>5</v>
      </c>
      <c r="D249" s="75" t="s">
        <v>156</v>
      </c>
      <c r="E249" s="492" t="s">
        <v>157</v>
      </c>
      <c r="F249" s="213" t="s">
        <v>171</v>
      </c>
      <c r="G249" s="608" t="s">
        <v>315</v>
      </c>
    </row>
    <row r="250" spans="1:7" ht="13.5" thickBot="1">
      <c r="A250" s="276"/>
      <c r="B250" s="19"/>
      <c r="C250" s="609"/>
      <c r="D250" s="19"/>
      <c r="E250" s="610">
        <v>2003</v>
      </c>
      <c r="F250" s="132"/>
      <c r="G250" s="611"/>
    </row>
    <row r="251" spans="1:7" ht="12.75">
      <c r="A251" s="380"/>
      <c r="B251" s="548"/>
      <c r="C251" s="612" t="s">
        <v>316</v>
      </c>
      <c r="D251" s="613"/>
      <c r="E251" s="614"/>
      <c r="F251" s="380"/>
      <c r="G251" s="380"/>
    </row>
    <row r="252" spans="1:7" ht="12.75">
      <c r="A252" s="592"/>
      <c r="B252" s="591"/>
      <c r="C252" s="594" t="s">
        <v>317</v>
      </c>
      <c r="D252" s="615"/>
      <c r="E252" s="616">
        <f>SUM(E254,E259)</f>
        <v>221832</v>
      </c>
      <c r="F252" s="616">
        <f>SUM(F254,F259)</f>
        <v>74466</v>
      </c>
      <c r="G252" s="385">
        <f>(F252/E252)*100</f>
        <v>33.56864654333009</v>
      </c>
    </row>
    <row r="253" spans="1:7" ht="13.5" thickBot="1">
      <c r="A253" s="617"/>
      <c r="B253" s="591"/>
      <c r="C253" s="555" t="s">
        <v>318</v>
      </c>
      <c r="D253" s="618"/>
      <c r="E253" s="619"/>
      <c r="F253" s="617"/>
      <c r="G253" s="617"/>
    </row>
    <row r="254" spans="1:7" ht="15.75" thickBot="1">
      <c r="A254" s="90">
        <v>600</v>
      </c>
      <c r="B254" s="173"/>
      <c r="C254" s="46"/>
      <c r="D254" s="179" t="s">
        <v>19</v>
      </c>
      <c r="E254" s="439">
        <f>(E255)</f>
        <v>200000</v>
      </c>
      <c r="F254" s="439">
        <f>(F255)</f>
        <v>62549</v>
      </c>
      <c r="G254" s="620">
        <f>(F254/E254)*100</f>
        <v>31.2745</v>
      </c>
    </row>
    <row r="255" spans="1:7" ht="15.75" thickBot="1">
      <c r="A255" s="621"/>
      <c r="B255" s="264">
        <v>60014</v>
      </c>
      <c r="C255" s="206"/>
      <c r="D255" s="179" t="s">
        <v>158</v>
      </c>
      <c r="E255" s="239">
        <f>SUM(E256)</f>
        <v>200000</v>
      </c>
      <c r="F255" s="239">
        <f>(F256)</f>
        <v>62549</v>
      </c>
      <c r="G255" s="396">
        <f>(F255/E255)*100</f>
        <v>31.2745</v>
      </c>
    </row>
    <row r="256" spans="1:7" ht="12.75">
      <c r="A256" s="622"/>
      <c r="B256" s="623"/>
      <c r="C256" s="539">
        <v>232</v>
      </c>
      <c r="D256" s="3" t="s">
        <v>319</v>
      </c>
      <c r="E256" s="624">
        <v>200000</v>
      </c>
      <c r="F256" s="624">
        <v>62549</v>
      </c>
      <c r="G256" s="428">
        <f>(F256/E256)*100</f>
        <v>31.2745</v>
      </c>
    </row>
    <row r="257" spans="1:7" ht="12.75">
      <c r="A257" s="129"/>
      <c r="B257" s="623"/>
      <c r="C257" s="539"/>
      <c r="D257" s="625" t="s">
        <v>320</v>
      </c>
      <c r="E257" s="579"/>
      <c r="F257" s="579"/>
      <c r="G257" s="401"/>
    </row>
    <row r="258" spans="1:7" ht="13.5" thickBot="1">
      <c r="A258" s="576"/>
      <c r="B258" s="623"/>
      <c r="C258" s="539"/>
      <c r="D258" s="625" t="s">
        <v>250</v>
      </c>
      <c r="E258" s="579"/>
      <c r="F258" s="579"/>
      <c r="G258" s="401"/>
    </row>
    <row r="259" spans="1:7" ht="12.75">
      <c r="A259" s="626">
        <v>754</v>
      </c>
      <c r="B259" s="627"/>
      <c r="C259" s="628"/>
      <c r="D259" s="629" t="s">
        <v>321</v>
      </c>
      <c r="E259" s="630">
        <f>SUM(E261)</f>
        <v>21832</v>
      </c>
      <c r="F259" s="630">
        <f>SUM(F261)</f>
        <v>11917</v>
      </c>
      <c r="G259" s="396">
        <f>F259/E259*100</f>
        <v>54.5850128252107</v>
      </c>
    </row>
    <row r="260" spans="1:7" ht="13.5" thickBot="1">
      <c r="A260" s="576"/>
      <c r="B260" s="262"/>
      <c r="C260" s="631"/>
      <c r="D260" s="632" t="s">
        <v>322</v>
      </c>
      <c r="E260" s="633"/>
      <c r="F260" s="633"/>
      <c r="G260" s="407"/>
    </row>
    <row r="261" spans="1:7" ht="13.5" thickBot="1">
      <c r="A261" s="626"/>
      <c r="B261" s="604">
        <v>75414</v>
      </c>
      <c r="C261" s="634"/>
      <c r="D261" s="635" t="s">
        <v>323</v>
      </c>
      <c r="E261" s="630">
        <f>SUM(E262)</f>
        <v>21832</v>
      </c>
      <c r="F261" s="630">
        <f>SUM(F262)</f>
        <v>11917</v>
      </c>
      <c r="G261" s="396">
        <f>F261/E261*100</f>
        <v>54.5850128252107</v>
      </c>
    </row>
    <row r="262" spans="1:7" ht="12.75">
      <c r="A262" s="574"/>
      <c r="B262" s="574"/>
      <c r="C262" s="628">
        <v>232</v>
      </c>
      <c r="D262" s="636" t="s">
        <v>319</v>
      </c>
      <c r="E262" s="537">
        <v>21832</v>
      </c>
      <c r="F262" s="537">
        <v>11917</v>
      </c>
      <c r="G262" s="396">
        <f>F262/E262*100</f>
        <v>54.5850128252107</v>
      </c>
    </row>
    <row r="263" spans="1:7" ht="12.75">
      <c r="A263" s="574"/>
      <c r="B263" s="574"/>
      <c r="C263" s="166"/>
      <c r="D263" s="637" t="s">
        <v>320</v>
      </c>
      <c r="E263" s="579"/>
      <c r="F263" s="579"/>
      <c r="G263" s="401"/>
    </row>
    <row r="264" spans="1:7" ht="13.5" thickBot="1">
      <c r="A264" s="576"/>
      <c r="B264" s="576"/>
      <c r="C264" s="631"/>
      <c r="D264" s="638" t="s">
        <v>250</v>
      </c>
      <c r="E264" s="633"/>
      <c r="F264" s="633"/>
      <c r="G264" s="407"/>
    </row>
    <row r="268" spans="4:7" ht="12.75">
      <c r="D268" s="146" t="s">
        <v>324</v>
      </c>
      <c r="E268" s="154">
        <f>SUM(E11)</f>
        <v>40507874</v>
      </c>
      <c r="F268" s="211">
        <f>SUM(F11)</f>
        <v>20477034</v>
      </c>
      <c r="G268" s="639">
        <f>(F11/E11)*100</f>
        <v>50.550749713500146</v>
      </c>
    </row>
    <row r="269" spans="4:7" ht="12.75">
      <c r="D269" s="146" t="s">
        <v>325</v>
      </c>
      <c r="E269" s="154">
        <f>SUM(E160,E230,E252,)</f>
        <v>2699206</v>
      </c>
      <c r="F269" s="344">
        <f>SUM(F160,F230,F252)</f>
        <v>1479763</v>
      </c>
      <c r="G269" s="639">
        <f>(F269/E269)*100</f>
        <v>54.82215881262861</v>
      </c>
    </row>
    <row r="270" spans="4:7" ht="12.75">
      <c r="D270" s="146" t="s">
        <v>326</v>
      </c>
      <c r="E270" s="640">
        <f>SUM(E268:E269)</f>
        <v>43207080</v>
      </c>
      <c r="F270" s="339">
        <f>SUM(F268,F269)</f>
        <v>21956797</v>
      </c>
      <c r="G270" s="641">
        <f>(F270/E270)*100</f>
        <v>50.81759054303138</v>
      </c>
    </row>
    <row r="273" spans="4:7" ht="12.75">
      <c r="D273" s="146" t="s">
        <v>327</v>
      </c>
      <c r="E273" s="640">
        <f>SUM(E274:E276)</f>
        <v>5648295</v>
      </c>
      <c r="F273" s="640">
        <f>SUM(F274:F276)</f>
        <v>2163396</v>
      </c>
      <c r="G273" s="642">
        <f>F273/E273*100</f>
        <v>38.30175300688084</v>
      </c>
    </row>
    <row r="274" spans="4:7" ht="12.75">
      <c r="D274" s="3" t="s">
        <v>328</v>
      </c>
      <c r="E274" s="279">
        <v>4632800</v>
      </c>
      <c r="F274" s="279">
        <v>1243097</v>
      </c>
      <c r="G274" s="643">
        <f>F274/E274*100</f>
        <v>26.83252029010534</v>
      </c>
    </row>
    <row r="275" spans="4:7" ht="12.75">
      <c r="D275" s="3" t="s">
        <v>329</v>
      </c>
      <c r="E275" s="279">
        <v>250000</v>
      </c>
      <c r="F275" s="279">
        <v>0</v>
      </c>
      <c r="G275" s="643">
        <f>F275/E275*100</f>
        <v>0</v>
      </c>
    </row>
    <row r="276" spans="4:7" ht="12.75">
      <c r="D276" s="3" t="s">
        <v>330</v>
      </c>
      <c r="E276" s="279">
        <v>765495</v>
      </c>
      <c r="F276" s="279">
        <v>920299</v>
      </c>
      <c r="G276" s="643">
        <f>F276/E276*100</f>
        <v>120.22273169648396</v>
      </c>
    </row>
    <row r="277" spans="4:7" ht="12.75">
      <c r="D277" s="146" t="s">
        <v>331</v>
      </c>
      <c r="E277" s="640">
        <f>SUM(E270,E273)</f>
        <v>48855375</v>
      </c>
      <c r="F277" s="640">
        <f>SUM(F270,F273)</f>
        <v>24120193</v>
      </c>
      <c r="G277" s="642">
        <f>F277/E277*100</f>
        <v>49.370602518146676</v>
      </c>
    </row>
  </sheetData>
  <mergeCells count="1">
    <mergeCell ref="B225:E2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2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6.75390625" style="2" customWidth="1"/>
    <col min="4" max="4" width="47.625" style="3" customWidth="1"/>
    <col min="5" max="5" width="14.75390625" style="1" customWidth="1"/>
    <col min="6" max="6" width="14.75390625" style="6" customWidth="1"/>
    <col min="7" max="7" width="10.375" style="6" customWidth="1"/>
    <col min="8" max="8" width="17.375" style="6" customWidth="1"/>
    <col min="9" max="9" width="18.625" style="6" customWidth="1"/>
    <col min="10" max="10" width="14.125" style="6" customWidth="1"/>
    <col min="11" max="16384" width="9.125" style="6" customWidth="1"/>
  </cols>
  <sheetData>
    <row r="1" spans="5:6" ht="15">
      <c r="E1" s="5" t="s">
        <v>0</v>
      </c>
      <c r="F1" s="5"/>
    </row>
    <row r="2" ht="12.75">
      <c r="E2" s="4"/>
    </row>
    <row r="3" ht="12.75">
      <c r="E3" s="4"/>
    </row>
    <row r="4" ht="12.75">
      <c r="E4" s="4"/>
    </row>
    <row r="5" ht="15">
      <c r="D5" s="7" t="s">
        <v>1</v>
      </c>
    </row>
    <row r="6" ht="15">
      <c r="D6" s="8" t="s">
        <v>2</v>
      </c>
    </row>
    <row r="7" ht="15">
      <c r="D7" s="8"/>
    </row>
    <row r="8" spans="4:5" ht="13.5" thickBot="1">
      <c r="D8" s="9"/>
      <c r="E8" s="10"/>
    </row>
    <row r="9" spans="1:9" ht="12.75">
      <c r="A9" s="11"/>
      <c r="B9" s="12"/>
      <c r="C9" s="13"/>
      <c r="D9" s="14"/>
      <c r="E9" s="15"/>
      <c r="F9" s="15"/>
      <c r="G9" s="285"/>
      <c r="H9" s="286"/>
      <c r="I9" s="286"/>
    </row>
    <row r="10" spans="1:9" ht="12.75">
      <c r="A10" s="16" t="s">
        <v>3</v>
      </c>
      <c r="B10" s="17" t="s">
        <v>4</v>
      </c>
      <c r="C10" s="18" t="s">
        <v>5</v>
      </c>
      <c r="D10" s="19" t="s">
        <v>6</v>
      </c>
      <c r="E10" s="20" t="s">
        <v>7</v>
      </c>
      <c r="F10" s="20" t="s">
        <v>8</v>
      </c>
      <c r="G10" s="286" t="s">
        <v>9</v>
      </c>
      <c r="H10" s="286"/>
      <c r="I10" s="286"/>
    </row>
    <row r="11" spans="1:9" ht="13.5" thickBot="1">
      <c r="A11" s="16"/>
      <c r="B11" s="18"/>
      <c r="C11" s="21"/>
      <c r="D11" s="19"/>
      <c r="E11" s="22">
        <v>2003</v>
      </c>
      <c r="F11" s="22">
        <v>2003</v>
      </c>
      <c r="G11" s="286"/>
      <c r="H11" s="286"/>
      <c r="I11" s="30"/>
    </row>
    <row r="12" spans="1:9" ht="12.75">
      <c r="A12" s="23"/>
      <c r="B12" s="24"/>
      <c r="C12" s="25"/>
      <c r="D12" s="26"/>
      <c r="E12" s="27"/>
      <c r="F12" s="28"/>
      <c r="G12" s="287"/>
      <c r="H12" s="286"/>
      <c r="I12" s="30"/>
    </row>
    <row r="13" spans="1:9" ht="12.75">
      <c r="A13" s="16"/>
      <c r="B13" s="29"/>
      <c r="D13" s="19"/>
      <c r="E13" s="22"/>
      <c r="F13" s="30"/>
      <c r="G13" s="288"/>
      <c r="H13" s="286"/>
      <c r="I13" s="30"/>
    </row>
    <row r="14" spans="1:9" ht="13.5" thickBot="1">
      <c r="A14" s="31"/>
      <c r="B14" s="32"/>
      <c r="C14" s="33"/>
      <c r="D14" s="34" t="s">
        <v>10</v>
      </c>
      <c r="E14" s="35">
        <f>SUM(E15,E20,E28,E38,E46,E78,E98,E103,E106,E157,E174,E228,E261,E283,E293)</f>
        <v>46008906</v>
      </c>
      <c r="F14" s="36">
        <f>SUM(F15,F20,F28,F38,F46,F78,F98,F103,F106,F157,F174,F228,F261,F283,F293)</f>
        <v>21713668.72</v>
      </c>
      <c r="G14" s="289">
        <f>SUM(F14/E14)*100</f>
        <v>47.19449038844783</v>
      </c>
      <c r="H14" s="114"/>
      <c r="I14" s="114"/>
    </row>
    <row r="15" spans="1:9" ht="13.5" thickBot="1">
      <c r="A15" s="39" t="s">
        <v>11</v>
      </c>
      <c r="B15" s="40"/>
      <c r="C15" s="33"/>
      <c r="D15" s="34" t="s">
        <v>12</v>
      </c>
      <c r="E15" s="35">
        <f>SUM(E16,E18)</f>
        <v>10220</v>
      </c>
      <c r="F15" s="35">
        <f>SUM(F16,F18)</f>
        <v>385</v>
      </c>
      <c r="G15" s="290">
        <f aca="true" t="shared" si="0" ref="G15:G78">SUM(F15/E15)*100</f>
        <v>3.767123287671233</v>
      </c>
      <c r="H15" s="114"/>
      <c r="I15" s="114"/>
    </row>
    <row r="16" spans="1:9" ht="13.5" thickBot="1">
      <c r="A16" s="43"/>
      <c r="B16" s="44" t="s">
        <v>13</v>
      </c>
      <c r="C16" s="45"/>
      <c r="D16" s="46" t="s">
        <v>14</v>
      </c>
      <c r="E16" s="42">
        <f>SUM(E17)</f>
        <v>1220</v>
      </c>
      <c r="F16" s="42">
        <f>SUM(F17)</f>
        <v>385</v>
      </c>
      <c r="G16" s="291">
        <f t="shared" si="0"/>
        <v>31.557377049180328</v>
      </c>
      <c r="H16" s="114"/>
      <c r="I16" s="114"/>
    </row>
    <row r="17" spans="1:9" ht="26.25" thickBot="1">
      <c r="A17" s="43"/>
      <c r="B17" s="47"/>
      <c r="C17" s="13">
        <v>2850</v>
      </c>
      <c r="D17" s="48" t="s">
        <v>15</v>
      </c>
      <c r="E17" s="38">
        <v>1220</v>
      </c>
      <c r="F17" s="38">
        <v>385</v>
      </c>
      <c r="G17" s="292">
        <f t="shared" si="0"/>
        <v>31.557377049180328</v>
      </c>
      <c r="H17" s="114"/>
      <c r="I17" s="114"/>
    </row>
    <row r="18" spans="1:9" ht="13.5" thickBot="1">
      <c r="A18" s="49"/>
      <c r="B18" s="50" t="s">
        <v>16</v>
      </c>
      <c r="C18" s="45"/>
      <c r="D18" s="51" t="s">
        <v>17</v>
      </c>
      <c r="E18" s="42">
        <f>SUM(E19)</f>
        <v>9000</v>
      </c>
      <c r="F18" s="42">
        <f>SUM(F19)</f>
        <v>0</v>
      </c>
      <c r="G18" s="291">
        <f t="shared" si="0"/>
        <v>0</v>
      </c>
      <c r="H18" s="114"/>
      <c r="I18" s="114"/>
    </row>
    <row r="19" spans="1:9" ht="13.5" thickBot="1">
      <c r="A19" s="49"/>
      <c r="C19" s="13">
        <v>4300</v>
      </c>
      <c r="D19" s="14" t="s">
        <v>18</v>
      </c>
      <c r="E19" s="52">
        <v>9000</v>
      </c>
      <c r="F19" s="52"/>
      <c r="G19" s="292">
        <f t="shared" si="0"/>
        <v>0</v>
      </c>
      <c r="H19" s="10"/>
      <c r="I19" s="10"/>
    </row>
    <row r="20" spans="1:9" ht="13.5" thickBot="1">
      <c r="A20" s="54">
        <v>600</v>
      </c>
      <c r="B20" s="55"/>
      <c r="C20" s="45"/>
      <c r="D20" s="46" t="s">
        <v>19</v>
      </c>
      <c r="E20" s="42">
        <f>SUM(E21,E23,E25)</f>
        <v>1998000</v>
      </c>
      <c r="F20" s="42">
        <f>SUM(F21,F23,F25)</f>
        <v>1102893</v>
      </c>
      <c r="G20" s="291">
        <f t="shared" si="0"/>
        <v>55.19984984984985</v>
      </c>
      <c r="H20" s="114"/>
      <c r="I20" s="114"/>
    </row>
    <row r="21" spans="1:9" ht="13.5" thickBot="1">
      <c r="A21" s="49"/>
      <c r="B21" s="54">
        <v>60004</v>
      </c>
      <c r="C21" s="45"/>
      <c r="D21" s="51" t="s">
        <v>20</v>
      </c>
      <c r="E21" s="42">
        <f>SUM(E22)</f>
        <v>1600000</v>
      </c>
      <c r="F21" s="42">
        <f>SUM(F22)</f>
        <v>977893</v>
      </c>
      <c r="G21" s="291">
        <f t="shared" si="0"/>
        <v>61.1183125</v>
      </c>
      <c r="H21" s="114"/>
      <c r="I21" s="114"/>
    </row>
    <row r="22" spans="1:9" ht="39" thickBot="1">
      <c r="A22" s="49"/>
      <c r="C22" s="56" t="s">
        <v>21</v>
      </c>
      <c r="D22" s="57" t="s">
        <v>22</v>
      </c>
      <c r="E22" s="52">
        <v>1600000</v>
      </c>
      <c r="F22" s="52">
        <v>977893</v>
      </c>
      <c r="G22" s="292">
        <f t="shared" si="0"/>
        <v>61.1183125</v>
      </c>
      <c r="H22" s="10"/>
      <c r="I22" s="10"/>
    </row>
    <row r="23" spans="1:9" ht="13.5" thickBot="1">
      <c r="A23" s="49"/>
      <c r="B23" s="58">
        <v>60014</v>
      </c>
      <c r="C23" s="56"/>
      <c r="D23" s="59" t="s">
        <v>23</v>
      </c>
      <c r="E23" s="52">
        <f>SUM(E24)</f>
        <v>118000</v>
      </c>
      <c r="F23" s="52">
        <f>SUM(F24)</f>
        <v>30000</v>
      </c>
      <c r="G23" s="292">
        <f t="shared" si="0"/>
        <v>25.423728813559322</v>
      </c>
      <c r="H23" s="10"/>
      <c r="I23" s="10"/>
    </row>
    <row r="24" spans="1:9" ht="13.5" thickBot="1">
      <c r="A24" s="49"/>
      <c r="C24" s="56" t="s">
        <v>24</v>
      </c>
      <c r="D24" s="57" t="s">
        <v>25</v>
      </c>
      <c r="E24" s="52">
        <v>118000</v>
      </c>
      <c r="F24" s="52">
        <v>30000</v>
      </c>
      <c r="G24" s="292">
        <f t="shared" si="0"/>
        <v>25.423728813559322</v>
      </c>
      <c r="H24" s="10"/>
      <c r="I24" s="10"/>
    </row>
    <row r="25" spans="1:9" ht="13.5" thickBot="1">
      <c r="A25" s="49"/>
      <c r="B25" s="54">
        <v>60016</v>
      </c>
      <c r="C25" s="13"/>
      <c r="D25" s="60" t="s">
        <v>26</v>
      </c>
      <c r="E25" s="38">
        <f>SUM(E26:E27)</f>
        <v>280000</v>
      </c>
      <c r="F25" s="38">
        <f>SUM(F26:F27)</f>
        <v>95000</v>
      </c>
      <c r="G25" s="292">
        <f t="shared" si="0"/>
        <v>33.92857142857143</v>
      </c>
      <c r="H25" s="114"/>
      <c r="I25" s="114"/>
    </row>
    <row r="26" spans="1:9" ht="12.75">
      <c r="A26" s="49"/>
      <c r="B26" s="47"/>
      <c r="C26" s="13">
        <v>2650</v>
      </c>
      <c r="D26" s="61" t="s">
        <v>25</v>
      </c>
      <c r="E26" s="38">
        <v>130000</v>
      </c>
      <c r="F26" s="38">
        <v>95000</v>
      </c>
      <c r="G26" s="292">
        <f t="shared" si="0"/>
        <v>73.07692307692307</v>
      </c>
      <c r="H26" s="114"/>
      <c r="I26" s="114"/>
    </row>
    <row r="27" spans="1:9" ht="13.5" thickBot="1">
      <c r="A27" s="49"/>
      <c r="C27" s="62">
        <v>4270</v>
      </c>
      <c r="D27" s="63" t="s">
        <v>27</v>
      </c>
      <c r="E27" s="64">
        <v>150000</v>
      </c>
      <c r="F27" s="64"/>
      <c r="G27" s="289">
        <f t="shared" si="0"/>
        <v>0</v>
      </c>
      <c r="H27" s="10"/>
      <c r="I27" s="10"/>
    </row>
    <row r="28" spans="1:9" ht="13.5" thickBot="1">
      <c r="A28" s="54">
        <v>700</v>
      </c>
      <c r="B28" s="65"/>
      <c r="C28" s="62"/>
      <c r="D28" s="34" t="s">
        <v>28</v>
      </c>
      <c r="E28" s="35">
        <f>SUM(E29,E31,E36)</f>
        <v>913400</v>
      </c>
      <c r="F28" s="35">
        <f>SUM(F29,F31,F36)</f>
        <v>176465</v>
      </c>
      <c r="G28" s="290">
        <f t="shared" si="0"/>
        <v>19.319575213488065</v>
      </c>
      <c r="H28" s="114"/>
      <c r="I28" s="114"/>
    </row>
    <row r="29" spans="1:9" ht="13.5" thickBot="1">
      <c r="A29" s="49"/>
      <c r="B29" s="54">
        <v>70001</v>
      </c>
      <c r="C29" s="45"/>
      <c r="D29" s="51" t="s">
        <v>29</v>
      </c>
      <c r="E29" s="42">
        <f>SUM(E30:E30)</f>
        <v>125500</v>
      </c>
      <c r="F29" s="42">
        <f>SUM(F30:F30)</f>
        <v>0</v>
      </c>
      <c r="G29" s="291">
        <f t="shared" si="0"/>
        <v>0</v>
      </c>
      <c r="H29" s="114"/>
      <c r="I29" s="114"/>
    </row>
    <row r="30" spans="1:9" ht="39" thickBot="1">
      <c r="A30" s="49"/>
      <c r="C30" s="13">
        <v>6210</v>
      </c>
      <c r="D30" s="57" t="s">
        <v>30</v>
      </c>
      <c r="E30" s="52">
        <v>125500</v>
      </c>
      <c r="F30" s="52"/>
      <c r="G30" s="292">
        <f t="shared" si="0"/>
        <v>0</v>
      </c>
      <c r="H30" s="10"/>
      <c r="I30" s="10"/>
    </row>
    <row r="31" spans="1:9" ht="13.5" thickBot="1">
      <c r="A31" s="49"/>
      <c r="B31" s="54">
        <v>70005</v>
      </c>
      <c r="C31" s="45"/>
      <c r="D31" s="51" t="s">
        <v>31</v>
      </c>
      <c r="E31" s="42">
        <f>SUM(E32:E35)</f>
        <v>785000</v>
      </c>
      <c r="F31" s="42">
        <f>SUM(F32:F35)</f>
        <v>174346</v>
      </c>
      <c r="G31" s="291">
        <f t="shared" si="0"/>
        <v>22.20968152866242</v>
      </c>
      <c r="H31" s="114"/>
      <c r="I31" s="114"/>
    </row>
    <row r="32" spans="1:9" ht="12.75">
      <c r="A32" s="49"/>
      <c r="B32" s="1" t="s">
        <v>32</v>
      </c>
      <c r="C32" s="13">
        <v>4300</v>
      </c>
      <c r="D32" s="14" t="s">
        <v>18</v>
      </c>
      <c r="E32" s="52">
        <v>95000</v>
      </c>
      <c r="F32" s="52">
        <v>19886</v>
      </c>
      <c r="G32" s="292">
        <f t="shared" si="0"/>
        <v>20.93263157894737</v>
      </c>
      <c r="H32" s="10"/>
      <c r="I32" s="10"/>
    </row>
    <row r="33" spans="1:9" ht="12.75">
      <c r="A33" s="49"/>
      <c r="C33" s="21">
        <v>4430</v>
      </c>
      <c r="D33" s="3" t="s">
        <v>33</v>
      </c>
      <c r="E33" s="68">
        <v>130375</v>
      </c>
      <c r="F33" s="68">
        <v>76835</v>
      </c>
      <c r="G33" s="293">
        <f t="shared" si="0"/>
        <v>58.93384467881112</v>
      </c>
      <c r="H33" s="10"/>
      <c r="I33" s="10"/>
    </row>
    <row r="34" spans="1:9" ht="12.75">
      <c r="A34" s="49"/>
      <c r="C34" s="21">
        <v>4610</v>
      </c>
      <c r="D34" s="3" t="s">
        <v>34</v>
      </c>
      <c r="E34" s="68">
        <v>9625</v>
      </c>
      <c r="F34" s="68">
        <v>9625</v>
      </c>
      <c r="G34" s="293">
        <f t="shared" si="0"/>
        <v>100</v>
      </c>
      <c r="H34" s="10"/>
      <c r="I34" s="10"/>
    </row>
    <row r="35" spans="1:9" ht="13.5" thickBot="1">
      <c r="A35" s="49"/>
      <c r="C35" s="21">
        <v>6060</v>
      </c>
      <c r="D35" s="3" t="s">
        <v>35</v>
      </c>
      <c r="E35" s="68">
        <v>550000</v>
      </c>
      <c r="F35" s="68">
        <v>68000</v>
      </c>
      <c r="G35" s="293">
        <f t="shared" si="0"/>
        <v>12.363636363636363</v>
      </c>
      <c r="H35" s="10"/>
      <c r="I35" s="10"/>
    </row>
    <row r="36" spans="1:9" ht="13.5" thickBot="1">
      <c r="A36" s="49"/>
      <c r="B36" s="54">
        <v>70095</v>
      </c>
      <c r="C36" s="45"/>
      <c r="D36" s="51" t="s">
        <v>36</v>
      </c>
      <c r="E36" s="42">
        <f>SUM(E37)</f>
        <v>2900</v>
      </c>
      <c r="F36" s="42">
        <f>SUM(F37)</f>
        <v>2119</v>
      </c>
      <c r="G36" s="291">
        <f t="shared" si="0"/>
        <v>73.06896551724138</v>
      </c>
      <c r="H36" s="114"/>
      <c r="I36" s="114"/>
    </row>
    <row r="37" spans="1:9" ht="13.5" thickBot="1">
      <c r="A37" s="49"/>
      <c r="C37" s="13">
        <v>4430</v>
      </c>
      <c r="D37" s="14" t="s">
        <v>33</v>
      </c>
      <c r="E37" s="52">
        <v>2900</v>
      </c>
      <c r="F37" s="52">
        <v>2119</v>
      </c>
      <c r="G37" s="292">
        <f t="shared" si="0"/>
        <v>73.06896551724138</v>
      </c>
      <c r="H37" s="10"/>
      <c r="I37" s="10"/>
    </row>
    <row r="38" spans="1:9" ht="13.5" thickBot="1">
      <c r="A38" s="44">
        <v>710</v>
      </c>
      <c r="B38" s="70"/>
      <c r="C38" s="45"/>
      <c r="D38" s="71" t="s">
        <v>37</v>
      </c>
      <c r="E38" s="42">
        <f>SUM(E39,E41,E44)</f>
        <v>193538</v>
      </c>
      <c r="F38" s="42">
        <f>SUM(F39,F41,F44)</f>
        <v>38403</v>
      </c>
      <c r="G38" s="291">
        <f t="shared" si="0"/>
        <v>19.842614886998934</v>
      </c>
      <c r="H38" s="114"/>
      <c r="I38" s="114"/>
    </row>
    <row r="39" spans="1:9" ht="27" customHeight="1" thickBot="1">
      <c r="A39" s="49"/>
      <c r="B39" s="54">
        <v>71004</v>
      </c>
      <c r="C39" s="45"/>
      <c r="D39" s="72" t="s">
        <v>38</v>
      </c>
      <c r="E39" s="42">
        <f>SUM(E40)</f>
        <v>71538</v>
      </c>
      <c r="F39" s="42">
        <f>SUM(F40)</f>
        <v>11127</v>
      </c>
      <c r="G39" s="291">
        <f t="shared" si="0"/>
        <v>15.553971315943974</v>
      </c>
      <c r="H39" s="114"/>
      <c r="I39" s="114"/>
    </row>
    <row r="40" spans="1:9" ht="13.5" thickBot="1">
      <c r="A40" s="49"/>
      <c r="C40" s="13">
        <v>4300</v>
      </c>
      <c r="D40" s="14" t="s">
        <v>18</v>
      </c>
      <c r="E40" s="52">
        <v>71538</v>
      </c>
      <c r="F40" s="52">
        <v>11127</v>
      </c>
      <c r="G40" s="292">
        <f t="shared" si="0"/>
        <v>15.553971315943974</v>
      </c>
      <c r="H40" s="10"/>
      <c r="I40" s="10"/>
    </row>
    <row r="41" spans="1:9" ht="13.5" thickBot="1">
      <c r="A41" s="49"/>
      <c r="B41" s="54">
        <v>71013</v>
      </c>
      <c r="C41" s="45"/>
      <c r="D41" s="51" t="s">
        <v>39</v>
      </c>
      <c r="E41" s="42">
        <f>SUM(E42:E43)</f>
        <v>70000</v>
      </c>
      <c r="F41" s="42">
        <f>SUM(F42:F43)</f>
        <v>10349</v>
      </c>
      <c r="G41" s="291">
        <f t="shared" si="0"/>
        <v>14.784285714285714</v>
      </c>
      <c r="H41" s="114"/>
      <c r="I41" s="114"/>
    </row>
    <row r="42" spans="1:9" ht="12.75">
      <c r="A42" s="49"/>
      <c r="C42" s="13">
        <v>4300</v>
      </c>
      <c r="D42" s="14" t="s">
        <v>18</v>
      </c>
      <c r="E42" s="52">
        <v>56000</v>
      </c>
      <c r="F42" s="52">
        <v>7490</v>
      </c>
      <c r="G42" s="292">
        <f t="shared" si="0"/>
        <v>13.375</v>
      </c>
      <c r="H42" s="10"/>
      <c r="I42" s="10"/>
    </row>
    <row r="43" spans="1:9" ht="13.5" thickBot="1">
      <c r="A43" s="49"/>
      <c r="C43" s="21">
        <v>4430</v>
      </c>
      <c r="D43" s="3" t="s">
        <v>33</v>
      </c>
      <c r="E43" s="68">
        <v>14000</v>
      </c>
      <c r="F43" s="68">
        <v>2859</v>
      </c>
      <c r="G43" s="293">
        <f t="shared" si="0"/>
        <v>20.42142857142857</v>
      </c>
      <c r="H43" s="10"/>
      <c r="I43" s="10"/>
    </row>
    <row r="44" spans="1:9" ht="13.5" thickBot="1">
      <c r="A44" s="49"/>
      <c r="B44" s="54">
        <v>71035</v>
      </c>
      <c r="C44" s="45"/>
      <c r="D44" s="51" t="s">
        <v>40</v>
      </c>
      <c r="E44" s="42">
        <f>SUM(E45:E45)</f>
        <v>52000</v>
      </c>
      <c r="F44" s="42">
        <f>SUM(F45:F45)</f>
        <v>16927</v>
      </c>
      <c r="G44" s="291">
        <f t="shared" si="0"/>
        <v>32.55192307692308</v>
      </c>
      <c r="H44" s="114"/>
      <c r="I44" s="114"/>
    </row>
    <row r="45" spans="1:9" ht="13.5" thickBot="1">
      <c r="A45" s="49"/>
      <c r="C45" s="13">
        <v>4300</v>
      </c>
      <c r="D45" s="14" t="s">
        <v>18</v>
      </c>
      <c r="E45" s="52">
        <v>52000</v>
      </c>
      <c r="F45" s="52">
        <v>16927</v>
      </c>
      <c r="G45" s="292">
        <f t="shared" si="0"/>
        <v>32.55192307692308</v>
      </c>
      <c r="H45" s="10"/>
      <c r="I45" s="10"/>
    </row>
    <row r="46" spans="1:9" ht="13.5" thickBot="1">
      <c r="A46" s="73">
        <v>750</v>
      </c>
      <c r="B46" s="74"/>
      <c r="C46" s="13"/>
      <c r="D46" s="75" t="s">
        <v>41</v>
      </c>
      <c r="E46" s="38">
        <f>SUM(E47,E54,E71,E73)</f>
        <v>6102843</v>
      </c>
      <c r="F46" s="38">
        <f>SUM(F47,F54,F71,F73)</f>
        <v>2937857.41</v>
      </c>
      <c r="G46" s="292">
        <f t="shared" si="0"/>
        <v>48.13916087960972</v>
      </c>
      <c r="H46" s="114"/>
      <c r="I46" s="114"/>
    </row>
    <row r="47" spans="1:9" ht="13.5" thickBot="1">
      <c r="A47" s="11"/>
      <c r="B47" s="73">
        <v>75022</v>
      </c>
      <c r="C47" s="25"/>
      <c r="D47" s="76" t="s">
        <v>42</v>
      </c>
      <c r="E47" s="38">
        <f>SUM(E48:E53)</f>
        <v>300110</v>
      </c>
      <c r="F47" s="38">
        <f>SUM(F48:F53)</f>
        <v>158208</v>
      </c>
      <c r="G47" s="292">
        <f t="shared" si="0"/>
        <v>52.716670554130154</v>
      </c>
      <c r="H47" s="114"/>
      <c r="I47" s="114"/>
    </row>
    <row r="48" spans="1:9" ht="12.75">
      <c r="A48" s="49"/>
      <c r="B48" s="77"/>
      <c r="C48" s="13">
        <v>3030</v>
      </c>
      <c r="D48" s="14" t="s">
        <v>43</v>
      </c>
      <c r="E48" s="52">
        <v>281460</v>
      </c>
      <c r="F48" s="78">
        <v>151503</v>
      </c>
      <c r="G48" s="294">
        <f t="shared" si="0"/>
        <v>53.82754210189725</v>
      </c>
      <c r="H48" s="10"/>
      <c r="I48" s="10"/>
    </row>
    <row r="49" spans="1:9" ht="12.75">
      <c r="A49" s="49"/>
      <c r="C49" s="21">
        <v>4210</v>
      </c>
      <c r="D49" s="3" t="s">
        <v>44</v>
      </c>
      <c r="E49" s="68">
        <v>4990</v>
      </c>
      <c r="F49" s="10">
        <v>1305</v>
      </c>
      <c r="G49" s="295">
        <f t="shared" si="0"/>
        <v>26.152304609218437</v>
      </c>
      <c r="H49" s="10"/>
      <c r="I49" s="10"/>
    </row>
    <row r="50" spans="1:9" ht="12.75">
      <c r="A50" s="49"/>
      <c r="C50" s="21">
        <v>4300</v>
      </c>
      <c r="D50" s="3" t="s">
        <v>18</v>
      </c>
      <c r="E50" s="68">
        <v>11970</v>
      </c>
      <c r="F50" s="10">
        <v>5375</v>
      </c>
      <c r="G50" s="295">
        <f t="shared" si="0"/>
        <v>44.90392648287385</v>
      </c>
      <c r="H50" s="10"/>
      <c r="I50" s="10"/>
    </row>
    <row r="51" spans="1:9" ht="12.75">
      <c r="A51" s="49"/>
      <c r="C51" s="21">
        <v>4410</v>
      </c>
      <c r="D51" s="3" t="s">
        <v>45</v>
      </c>
      <c r="E51" s="68">
        <v>90</v>
      </c>
      <c r="F51" s="10"/>
      <c r="G51" s="295">
        <f t="shared" si="0"/>
        <v>0</v>
      </c>
      <c r="H51" s="10"/>
      <c r="I51" s="10"/>
    </row>
    <row r="52" spans="1:9" ht="12.75">
      <c r="A52" s="49"/>
      <c r="C52" s="21">
        <v>4420</v>
      </c>
      <c r="D52" s="3" t="s">
        <v>46</v>
      </c>
      <c r="E52" s="68">
        <v>1100</v>
      </c>
      <c r="F52" s="10"/>
      <c r="G52" s="295">
        <f t="shared" si="0"/>
        <v>0</v>
      </c>
      <c r="H52" s="10"/>
      <c r="I52" s="10"/>
    </row>
    <row r="53" spans="1:9" ht="13.5" thickBot="1">
      <c r="A53" s="49"/>
      <c r="B53" s="79"/>
      <c r="C53" s="62">
        <v>4430</v>
      </c>
      <c r="D53" s="80" t="s">
        <v>33</v>
      </c>
      <c r="E53" s="64">
        <v>500</v>
      </c>
      <c r="F53" s="81">
        <v>25</v>
      </c>
      <c r="G53" s="289">
        <f t="shared" si="0"/>
        <v>5</v>
      </c>
      <c r="H53" s="10"/>
      <c r="I53" s="10"/>
    </row>
    <row r="54" spans="1:9" ht="13.5" thickBot="1">
      <c r="A54" s="49"/>
      <c r="B54" s="58">
        <v>75023</v>
      </c>
      <c r="C54" s="62"/>
      <c r="D54" s="82" t="s">
        <v>47</v>
      </c>
      <c r="E54" s="36">
        <f>SUM(E55:E70)</f>
        <v>5553033</v>
      </c>
      <c r="F54" s="35">
        <f>SUM(F55:F70)</f>
        <v>2706515.41</v>
      </c>
      <c r="G54" s="290">
        <f t="shared" si="0"/>
        <v>48.73940799559448</v>
      </c>
      <c r="H54" s="114"/>
      <c r="I54" s="114"/>
    </row>
    <row r="55" spans="1:9" ht="12.75">
      <c r="A55" s="49"/>
      <c r="C55" s="13">
        <v>3020</v>
      </c>
      <c r="D55" s="3" t="s">
        <v>48</v>
      </c>
      <c r="E55" s="52">
        <v>14000</v>
      </c>
      <c r="F55" s="10">
        <v>5117</v>
      </c>
      <c r="G55" s="294">
        <f t="shared" si="0"/>
        <v>36.55</v>
      </c>
      <c r="H55" s="10"/>
      <c r="I55" s="10"/>
    </row>
    <row r="56" spans="1:9" ht="12.75">
      <c r="A56" s="49"/>
      <c r="C56" s="21">
        <v>4010</v>
      </c>
      <c r="D56" s="3" t="s">
        <v>49</v>
      </c>
      <c r="E56" s="83">
        <v>3553560</v>
      </c>
      <c r="F56" s="84">
        <v>1644925</v>
      </c>
      <c r="G56" s="295">
        <f t="shared" si="0"/>
        <v>46.289495604407975</v>
      </c>
      <c r="H56" s="84"/>
      <c r="I56" s="84"/>
    </row>
    <row r="57" spans="1:9" ht="13.5" thickBot="1">
      <c r="A57" s="85"/>
      <c r="B57" s="79"/>
      <c r="C57" s="62">
        <v>4040</v>
      </c>
      <c r="D57" s="80" t="s">
        <v>50</v>
      </c>
      <c r="E57" s="64">
        <v>282675</v>
      </c>
      <c r="F57" s="81">
        <v>268924</v>
      </c>
      <c r="G57" s="289">
        <f t="shared" si="0"/>
        <v>95.1354028477934</v>
      </c>
      <c r="H57" s="10"/>
      <c r="I57" s="10"/>
    </row>
    <row r="58" spans="1:9" ht="12.75">
      <c r="A58" s="11"/>
      <c r="B58" s="77"/>
      <c r="C58" s="13">
        <v>4110</v>
      </c>
      <c r="D58" s="14" t="s">
        <v>51</v>
      </c>
      <c r="E58" s="52">
        <v>689510</v>
      </c>
      <c r="F58" s="78">
        <v>305881</v>
      </c>
      <c r="G58" s="294">
        <f t="shared" si="0"/>
        <v>44.3620832185175</v>
      </c>
      <c r="H58" s="10"/>
      <c r="I58" s="10"/>
    </row>
    <row r="59" spans="1:9" ht="12.75">
      <c r="A59" s="49"/>
      <c r="C59" s="21">
        <v>4120</v>
      </c>
      <c r="D59" s="3" t="s">
        <v>52</v>
      </c>
      <c r="E59" s="68">
        <v>95012</v>
      </c>
      <c r="F59" s="10">
        <v>45338</v>
      </c>
      <c r="G59" s="295">
        <f t="shared" si="0"/>
        <v>47.71818296636214</v>
      </c>
      <c r="H59" s="10"/>
      <c r="I59" s="10"/>
    </row>
    <row r="60" spans="1:9" ht="12.75">
      <c r="A60" s="49"/>
      <c r="C60" s="21">
        <v>4210</v>
      </c>
      <c r="D60" s="3" t="s">
        <v>44</v>
      </c>
      <c r="E60" s="68">
        <v>168576</v>
      </c>
      <c r="F60" s="10">
        <v>109057</v>
      </c>
      <c r="G60" s="295">
        <f t="shared" si="0"/>
        <v>64.69307611996963</v>
      </c>
      <c r="H60" s="10"/>
      <c r="I60" s="10"/>
    </row>
    <row r="61" spans="1:9" ht="12.75">
      <c r="A61" s="49"/>
      <c r="C61" s="21">
        <v>4260</v>
      </c>
      <c r="D61" s="3" t="s">
        <v>53</v>
      </c>
      <c r="E61" s="68">
        <v>153979</v>
      </c>
      <c r="F61" s="10">
        <v>82765.41</v>
      </c>
      <c r="G61" s="295">
        <f t="shared" si="0"/>
        <v>53.751102423057695</v>
      </c>
      <c r="H61" s="10"/>
      <c r="I61" s="10"/>
    </row>
    <row r="62" spans="1:9" ht="12.75">
      <c r="A62" s="49"/>
      <c r="C62" s="21">
        <v>4270</v>
      </c>
      <c r="D62" s="3" t="s">
        <v>27</v>
      </c>
      <c r="E62" s="68">
        <v>50500</v>
      </c>
      <c r="F62" s="10">
        <v>8751</v>
      </c>
      <c r="G62" s="295">
        <f t="shared" si="0"/>
        <v>17.328712871287127</v>
      </c>
      <c r="H62" s="10"/>
      <c r="I62" s="10"/>
    </row>
    <row r="63" spans="1:9" ht="12.75">
      <c r="A63" s="49"/>
      <c r="C63" s="21">
        <v>4280</v>
      </c>
      <c r="D63" s="3" t="s">
        <v>54</v>
      </c>
      <c r="E63" s="68">
        <v>3000</v>
      </c>
      <c r="F63" s="10">
        <v>925</v>
      </c>
      <c r="G63" s="295">
        <f t="shared" si="0"/>
        <v>30.833333333333336</v>
      </c>
      <c r="H63" s="10"/>
      <c r="I63" s="10"/>
    </row>
    <row r="64" spans="1:9" ht="12.75">
      <c r="A64" s="49"/>
      <c r="C64" s="21">
        <v>4300</v>
      </c>
      <c r="D64" s="3" t="s">
        <v>18</v>
      </c>
      <c r="E64" s="68">
        <v>358500</v>
      </c>
      <c r="F64" s="10">
        <v>130677</v>
      </c>
      <c r="G64" s="295">
        <f t="shared" si="0"/>
        <v>36.4510460251046</v>
      </c>
      <c r="H64" s="10"/>
      <c r="I64" s="10"/>
    </row>
    <row r="65" spans="1:9" ht="12.75">
      <c r="A65" s="49"/>
      <c r="C65" s="21">
        <v>4410</v>
      </c>
      <c r="D65" s="3" t="s">
        <v>45</v>
      </c>
      <c r="E65" s="68">
        <v>20000</v>
      </c>
      <c r="F65" s="10">
        <v>8515</v>
      </c>
      <c r="G65" s="295">
        <f t="shared" si="0"/>
        <v>42.575</v>
      </c>
      <c r="H65" s="10"/>
      <c r="I65" s="10"/>
    </row>
    <row r="66" spans="1:9" ht="12.75">
      <c r="A66" s="49"/>
      <c r="C66" s="21">
        <v>4420</v>
      </c>
      <c r="D66" s="3" t="s">
        <v>46</v>
      </c>
      <c r="E66" s="68">
        <v>1500</v>
      </c>
      <c r="F66" s="10"/>
      <c r="G66" s="295">
        <f t="shared" si="0"/>
        <v>0</v>
      </c>
      <c r="H66" s="10"/>
      <c r="I66" s="10"/>
    </row>
    <row r="67" spans="1:9" ht="12.75">
      <c r="A67" s="49"/>
      <c r="C67" s="21">
        <v>4430</v>
      </c>
      <c r="D67" s="3" t="s">
        <v>33</v>
      </c>
      <c r="E67" s="68">
        <v>35200</v>
      </c>
      <c r="F67" s="10">
        <v>12539</v>
      </c>
      <c r="G67" s="295">
        <f t="shared" si="0"/>
        <v>35.622159090909086</v>
      </c>
      <c r="H67" s="10"/>
      <c r="I67" s="10"/>
    </row>
    <row r="68" spans="1:9" ht="12.75">
      <c r="A68" s="49"/>
      <c r="C68" s="21">
        <v>4440</v>
      </c>
      <c r="D68" s="3" t="s">
        <v>55</v>
      </c>
      <c r="E68" s="68">
        <v>94500</v>
      </c>
      <c r="F68" s="10">
        <v>55400</v>
      </c>
      <c r="G68" s="295">
        <f t="shared" si="0"/>
        <v>58.62433862433862</v>
      </c>
      <c r="H68" s="10"/>
      <c r="I68" s="10"/>
    </row>
    <row r="69" spans="1:9" ht="12.75">
      <c r="A69" s="49"/>
      <c r="C69" s="21">
        <v>4580</v>
      </c>
      <c r="D69" s="3" t="s">
        <v>56</v>
      </c>
      <c r="E69" s="68">
        <v>21</v>
      </c>
      <c r="F69" s="10">
        <v>21</v>
      </c>
      <c r="G69" s="295"/>
      <c r="H69" s="10"/>
      <c r="I69" s="10"/>
    </row>
    <row r="70" spans="1:9" ht="13.5" thickBot="1">
      <c r="A70" s="49"/>
      <c r="C70" s="62">
        <v>6060</v>
      </c>
      <c r="D70" s="3" t="s">
        <v>35</v>
      </c>
      <c r="E70" s="64">
        <v>32500</v>
      </c>
      <c r="F70" s="10">
        <v>27680</v>
      </c>
      <c r="G70" s="289">
        <f t="shared" si="0"/>
        <v>85.16923076923077</v>
      </c>
      <c r="H70" s="10"/>
      <c r="I70" s="10"/>
    </row>
    <row r="71" spans="1:9" ht="31.5" customHeight="1" thickBot="1">
      <c r="A71" s="49"/>
      <c r="B71" s="54">
        <v>75047</v>
      </c>
      <c r="C71" s="45"/>
      <c r="D71" s="86" t="s">
        <v>57</v>
      </c>
      <c r="E71" s="42">
        <f>SUM(E72)</f>
        <v>15200</v>
      </c>
      <c r="F71" s="42">
        <f>SUM(F72)</f>
        <v>6089</v>
      </c>
      <c r="G71" s="291">
        <f t="shared" si="0"/>
        <v>40.059210526315795</v>
      </c>
      <c r="H71" s="114"/>
      <c r="I71" s="114"/>
    </row>
    <row r="72" spans="1:9" ht="13.5" thickBot="1">
      <c r="A72" s="49"/>
      <c r="C72" s="13">
        <v>4300</v>
      </c>
      <c r="D72" s="87" t="s">
        <v>18</v>
      </c>
      <c r="E72" s="52">
        <v>15200</v>
      </c>
      <c r="F72" s="52">
        <v>6089</v>
      </c>
      <c r="G72" s="292">
        <f t="shared" si="0"/>
        <v>40.059210526315795</v>
      </c>
      <c r="H72" s="10"/>
      <c r="I72" s="10"/>
    </row>
    <row r="73" spans="1:9" ht="13.5" thickBot="1">
      <c r="A73" s="49"/>
      <c r="B73" s="54">
        <v>75095</v>
      </c>
      <c r="C73" s="45"/>
      <c r="D73" s="88" t="s">
        <v>58</v>
      </c>
      <c r="E73" s="67">
        <f>SUM(E74:E77)</f>
        <v>234500</v>
      </c>
      <c r="F73" s="67">
        <f>SUM(F74:F77)</f>
        <v>67045</v>
      </c>
      <c r="G73" s="291">
        <f t="shared" si="0"/>
        <v>28.59061833688699</v>
      </c>
      <c r="H73" s="10"/>
      <c r="I73" s="10"/>
    </row>
    <row r="74" spans="1:9" ht="12.75">
      <c r="A74" s="49"/>
      <c r="B74" s="47"/>
      <c r="C74" s="13">
        <v>3020</v>
      </c>
      <c r="D74" s="61" t="s">
        <v>48</v>
      </c>
      <c r="E74" s="52">
        <v>13000</v>
      </c>
      <c r="F74" s="52">
        <v>8000</v>
      </c>
      <c r="G74" s="292">
        <f t="shared" si="0"/>
        <v>61.53846153846154</v>
      </c>
      <c r="H74" s="10"/>
      <c r="I74" s="10"/>
    </row>
    <row r="75" spans="1:9" ht="12.75">
      <c r="A75" s="49"/>
      <c r="B75" s="47"/>
      <c r="C75" s="21">
        <v>4210</v>
      </c>
      <c r="D75" s="89" t="s">
        <v>44</v>
      </c>
      <c r="E75" s="68">
        <v>13000</v>
      </c>
      <c r="F75" s="68">
        <v>3774</v>
      </c>
      <c r="G75" s="293">
        <f t="shared" si="0"/>
        <v>29.03076923076923</v>
      </c>
      <c r="H75" s="10"/>
      <c r="I75" s="10"/>
    </row>
    <row r="76" spans="1:9" ht="12.75">
      <c r="A76" s="49"/>
      <c r="B76" s="47"/>
      <c r="C76" s="21">
        <v>4300</v>
      </c>
      <c r="D76" s="89" t="s">
        <v>18</v>
      </c>
      <c r="E76" s="68">
        <v>192330</v>
      </c>
      <c r="F76" s="68">
        <v>44194</v>
      </c>
      <c r="G76" s="293">
        <f t="shared" si="0"/>
        <v>22.978214527114854</v>
      </c>
      <c r="H76" s="10"/>
      <c r="I76" s="10"/>
    </row>
    <row r="77" spans="1:9" ht="13.5" thickBot="1">
      <c r="A77" s="49"/>
      <c r="C77" s="21">
        <v>4430</v>
      </c>
      <c r="D77" s="89" t="s">
        <v>33</v>
      </c>
      <c r="E77" s="68">
        <v>16170</v>
      </c>
      <c r="F77" s="68">
        <v>11077</v>
      </c>
      <c r="G77" s="293">
        <f t="shared" si="0"/>
        <v>68.50340136054422</v>
      </c>
      <c r="H77" s="10"/>
      <c r="I77" s="10"/>
    </row>
    <row r="78" spans="1:9" ht="13.5" thickBot="1">
      <c r="A78" s="54">
        <v>754</v>
      </c>
      <c r="B78" s="65"/>
      <c r="C78" s="45"/>
      <c r="D78" s="90" t="s">
        <v>59</v>
      </c>
      <c r="E78" s="42">
        <f>SUM(E79,E81,E85)</f>
        <v>1120330</v>
      </c>
      <c r="F78" s="42">
        <f>SUM(F79,F81,F85)</f>
        <v>485401</v>
      </c>
      <c r="G78" s="291">
        <f t="shared" si="0"/>
        <v>43.32660912409737</v>
      </c>
      <c r="H78" s="114"/>
      <c r="I78" s="114"/>
    </row>
    <row r="79" spans="1:9" ht="13.5" thickBot="1">
      <c r="A79" s="49"/>
      <c r="B79" s="54">
        <v>75412</v>
      </c>
      <c r="C79" s="45"/>
      <c r="D79" s="88" t="s">
        <v>60</v>
      </c>
      <c r="E79" s="42">
        <f>SUM(E80)</f>
        <v>50000</v>
      </c>
      <c r="F79" s="42">
        <f>SUM(F80)</f>
        <v>25000</v>
      </c>
      <c r="G79" s="291">
        <f aca="true" t="shared" si="1" ref="G79:G142">SUM(F79/E79)*100</f>
        <v>50</v>
      </c>
      <c r="H79" s="114"/>
      <c r="I79" s="114"/>
    </row>
    <row r="80" spans="1:9" ht="26.25" thickBot="1">
      <c r="A80" s="49"/>
      <c r="C80" s="13">
        <v>2630</v>
      </c>
      <c r="D80" s="92" t="s">
        <v>61</v>
      </c>
      <c r="E80" s="52">
        <v>50000</v>
      </c>
      <c r="F80" s="52">
        <v>25000</v>
      </c>
      <c r="G80" s="292">
        <f t="shared" si="1"/>
        <v>50</v>
      </c>
      <c r="H80" s="10"/>
      <c r="I80" s="10"/>
    </row>
    <row r="81" spans="1:9" ht="13.5" thickBot="1">
      <c r="A81" s="49"/>
      <c r="B81" s="54">
        <v>75414</v>
      </c>
      <c r="C81" s="45"/>
      <c r="D81" s="88" t="s">
        <v>62</v>
      </c>
      <c r="E81" s="42">
        <f>SUM(E82:E84)</f>
        <v>23500</v>
      </c>
      <c r="F81" s="42">
        <f>SUM(F82:F84)</f>
        <v>2839</v>
      </c>
      <c r="G81" s="291">
        <f t="shared" si="1"/>
        <v>12.080851063829787</v>
      </c>
      <c r="H81" s="114"/>
      <c r="I81" s="114"/>
    </row>
    <row r="82" spans="1:9" ht="12.75">
      <c r="A82" s="49"/>
      <c r="B82" s="47"/>
      <c r="C82" s="13">
        <v>4210</v>
      </c>
      <c r="D82" s="87" t="s">
        <v>44</v>
      </c>
      <c r="E82" s="52">
        <v>13800</v>
      </c>
      <c r="F82" s="52">
        <v>1347</v>
      </c>
      <c r="G82" s="292">
        <f t="shared" si="1"/>
        <v>9.76086956521739</v>
      </c>
      <c r="H82" s="10"/>
      <c r="I82" s="10"/>
    </row>
    <row r="83" spans="1:9" ht="12.75">
      <c r="A83" s="49"/>
      <c r="B83" s="47"/>
      <c r="C83" s="21">
        <v>4260</v>
      </c>
      <c r="D83" s="89" t="s">
        <v>53</v>
      </c>
      <c r="E83" s="68">
        <v>4800</v>
      </c>
      <c r="F83" s="68">
        <v>1252</v>
      </c>
      <c r="G83" s="293">
        <f t="shared" si="1"/>
        <v>26.083333333333332</v>
      </c>
      <c r="H83" s="10"/>
      <c r="I83" s="10"/>
    </row>
    <row r="84" spans="1:9" ht="13.5" thickBot="1">
      <c r="A84" s="49"/>
      <c r="C84" s="21">
        <v>4300</v>
      </c>
      <c r="D84" s="89" t="s">
        <v>18</v>
      </c>
      <c r="E84" s="68">
        <v>4900</v>
      </c>
      <c r="F84" s="68">
        <v>240</v>
      </c>
      <c r="G84" s="293">
        <f t="shared" si="1"/>
        <v>4.8979591836734695</v>
      </c>
      <c r="H84" s="10"/>
      <c r="I84" s="10"/>
    </row>
    <row r="85" spans="1:9" ht="13.5" thickBot="1">
      <c r="A85" s="49"/>
      <c r="B85" s="54">
        <v>75416</v>
      </c>
      <c r="C85" s="45"/>
      <c r="D85" s="88" t="s">
        <v>63</v>
      </c>
      <c r="E85" s="42">
        <f>SUM(E86:E97)</f>
        <v>1046830</v>
      </c>
      <c r="F85" s="42">
        <f>SUM(F86:F97)</f>
        <v>457562</v>
      </c>
      <c r="G85" s="291">
        <f t="shared" si="1"/>
        <v>43.70929377262784</v>
      </c>
      <c r="H85" s="114"/>
      <c r="I85" s="114"/>
    </row>
    <row r="86" spans="1:9" ht="12.75">
      <c r="A86" s="49"/>
      <c r="C86" s="13">
        <v>3020</v>
      </c>
      <c r="D86" s="87" t="s">
        <v>48</v>
      </c>
      <c r="E86" s="52">
        <v>33650</v>
      </c>
      <c r="F86" s="52">
        <v>91</v>
      </c>
      <c r="G86" s="292">
        <f t="shared" si="1"/>
        <v>0.2704309063893017</v>
      </c>
      <c r="H86" s="10"/>
      <c r="I86" s="10"/>
    </row>
    <row r="87" spans="1:9" ht="12.75">
      <c r="A87" s="49"/>
      <c r="C87" s="21">
        <v>4010</v>
      </c>
      <c r="D87" s="89" t="s">
        <v>49</v>
      </c>
      <c r="E87" s="68">
        <v>720320</v>
      </c>
      <c r="F87" s="68">
        <v>302382</v>
      </c>
      <c r="G87" s="293">
        <f t="shared" si="1"/>
        <v>41.978842736561525</v>
      </c>
      <c r="H87" s="10"/>
      <c r="I87" s="10"/>
    </row>
    <row r="88" spans="1:9" ht="12.75">
      <c r="A88" s="49"/>
      <c r="C88" s="21">
        <v>4040</v>
      </c>
      <c r="D88" s="89" t="s">
        <v>50</v>
      </c>
      <c r="E88" s="68">
        <v>54349</v>
      </c>
      <c r="F88" s="68">
        <v>54349</v>
      </c>
      <c r="G88" s="293">
        <f t="shared" si="1"/>
        <v>100</v>
      </c>
      <c r="H88" s="10"/>
      <c r="I88" s="10"/>
    </row>
    <row r="89" spans="1:9" ht="12.75">
      <c r="A89" s="49"/>
      <c r="C89" s="21">
        <v>4110</v>
      </c>
      <c r="D89" s="89" t="s">
        <v>51</v>
      </c>
      <c r="E89" s="68">
        <v>141418</v>
      </c>
      <c r="F89" s="68">
        <v>59765</v>
      </c>
      <c r="G89" s="293">
        <f t="shared" si="1"/>
        <v>42.26123972903025</v>
      </c>
      <c r="H89" s="10"/>
      <c r="I89" s="10"/>
    </row>
    <row r="90" spans="1:9" ht="12.75">
      <c r="A90" s="49"/>
      <c r="C90" s="21">
        <v>4120</v>
      </c>
      <c r="D90" s="89" t="s">
        <v>52</v>
      </c>
      <c r="E90" s="68">
        <v>19455</v>
      </c>
      <c r="F90" s="68">
        <v>8481</v>
      </c>
      <c r="G90" s="293">
        <f t="shared" si="1"/>
        <v>43.5929067077872</v>
      </c>
      <c r="H90" s="10"/>
      <c r="I90" s="10"/>
    </row>
    <row r="91" spans="1:9" ht="12.75">
      <c r="A91" s="49"/>
      <c r="C91" s="21">
        <v>4210</v>
      </c>
      <c r="D91" s="89" t="s">
        <v>44</v>
      </c>
      <c r="E91" s="68">
        <v>30692</v>
      </c>
      <c r="F91" s="68">
        <v>12613</v>
      </c>
      <c r="G91" s="293">
        <f t="shared" si="1"/>
        <v>41.09539945262609</v>
      </c>
      <c r="H91" s="10"/>
      <c r="I91" s="10"/>
    </row>
    <row r="92" spans="1:9" ht="12.75">
      <c r="A92" s="49"/>
      <c r="C92" s="21">
        <v>4270</v>
      </c>
      <c r="D92" s="89" t="s">
        <v>27</v>
      </c>
      <c r="E92" s="68">
        <v>6800</v>
      </c>
      <c r="F92" s="68">
        <v>6350</v>
      </c>
      <c r="G92" s="293">
        <f t="shared" si="1"/>
        <v>93.38235294117648</v>
      </c>
      <c r="H92" s="10"/>
      <c r="I92" s="10"/>
    </row>
    <row r="93" spans="1:9" ht="12.75">
      <c r="A93" s="49"/>
      <c r="C93" s="21">
        <v>4280</v>
      </c>
      <c r="D93" s="89" t="s">
        <v>54</v>
      </c>
      <c r="E93" s="68">
        <v>1000</v>
      </c>
      <c r="F93" s="68">
        <v>99</v>
      </c>
      <c r="G93" s="293">
        <f t="shared" si="1"/>
        <v>9.9</v>
      </c>
      <c r="H93" s="10"/>
      <c r="I93" s="10"/>
    </row>
    <row r="94" spans="1:9" ht="12.75">
      <c r="A94" s="49"/>
      <c r="C94" s="21">
        <v>4300</v>
      </c>
      <c r="D94" s="89" t="s">
        <v>18</v>
      </c>
      <c r="E94" s="68">
        <v>4750</v>
      </c>
      <c r="F94" s="68">
        <v>1664</v>
      </c>
      <c r="G94" s="293">
        <f t="shared" si="1"/>
        <v>35.031578947368416</v>
      </c>
      <c r="H94" s="10"/>
      <c r="I94" s="10"/>
    </row>
    <row r="95" spans="1:9" ht="12.75">
      <c r="A95" s="49"/>
      <c r="C95" s="21">
        <v>4410</v>
      </c>
      <c r="D95" s="89" t="s">
        <v>45</v>
      </c>
      <c r="E95" s="68">
        <v>60</v>
      </c>
      <c r="F95" s="68">
        <v>42</v>
      </c>
      <c r="G95" s="293">
        <f t="shared" si="1"/>
        <v>70</v>
      </c>
      <c r="H95" s="10"/>
      <c r="I95" s="10"/>
    </row>
    <row r="96" spans="1:9" ht="12.75">
      <c r="A96" s="49"/>
      <c r="C96" s="21">
        <v>4430</v>
      </c>
      <c r="D96" s="89" t="s">
        <v>33</v>
      </c>
      <c r="E96" s="68">
        <v>5736</v>
      </c>
      <c r="F96" s="68">
        <v>376</v>
      </c>
      <c r="G96" s="293">
        <f t="shared" si="1"/>
        <v>6.5550906555090656</v>
      </c>
      <c r="H96" s="10"/>
      <c r="I96" s="10"/>
    </row>
    <row r="97" spans="1:9" ht="13.5" thickBot="1">
      <c r="A97" s="49"/>
      <c r="C97" s="21">
        <v>4440</v>
      </c>
      <c r="D97" s="89" t="s">
        <v>55</v>
      </c>
      <c r="E97" s="68">
        <v>28600</v>
      </c>
      <c r="F97" s="68">
        <v>11350</v>
      </c>
      <c r="G97" s="293">
        <f t="shared" si="1"/>
        <v>39.68531468531469</v>
      </c>
      <c r="H97" s="10"/>
      <c r="I97" s="10"/>
    </row>
    <row r="98" spans="1:9" ht="13.5" thickBot="1">
      <c r="A98" s="54">
        <v>757</v>
      </c>
      <c r="B98" s="65"/>
      <c r="C98" s="45"/>
      <c r="D98" s="90" t="s">
        <v>64</v>
      </c>
      <c r="E98" s="42">
        <f>SUM(E99,E101)</f>
        <v>141770</v>
      </c>
      <c r="F98" s="42">
        <f>SUM(F99,F101)</f>
        <v>10897.31</v>
      </c>
      <c r="G98" s="291">
        <f t="shared" si="1"/>
        <v>7.686612118219652</v>
      </c>
      <c r="H98" s="114"/>
      <c r="I98" s="114"/>
    </row>
    <row r="99" spans="1:9" ht="44.25" customHeight="1" thickBot="1">
      <c r="A99" s="93"/>
      <c r="B99" s="54">
        <v>75702</v>
      </c>
      <c r="C99" s="45"/>
      <c r="D99" s="94" t="s">
        <v>65</v>
      </c>
      <c r="E99" s="42">
        <f>SUM(E100)</f>
        <v>34086</v>
      </c>
      <c r="F99" s="42">
        <f>SUM(F100)</f>
        <v>10897.31</v>
      </c>
      <c r="G99" s="291">
        <f t="shared" si="1"/>
        <v>31.970046353341548</v>
      </c>
      <c r="H99" s="114"/>
      <c r="I99" s="114"/>
    </row>
    <row r="100" spans="1:9" ht="26.25" thickBot="1">
      <c r="A100" s="93"/>
      <c r="B100" s="47"/>
      <c r="C100" s="13">
        <v>8070</v>
      </c>
      <c r="D100" s="95" t="s">
        <v>66</v>
      </c>
      <c r="E100" s="38">
        <v>34086</v>
      </c>
      <c r="F100" s="38">
        <v>10897.31</v>
      </c>
      <c r="G100" s="292">
        <f t="shared" si="1"/>
        <v>31.970046353341548</v>
      </c>
      <c r="H100" s="114"/>
      <c r="I100" s="114"/>
    </row>
    <row r="101" spans="1:9" ht="39" thickBot="1">
      <c r="A101" s="93"/>
      <c r="B101" s="97">
        <v>75704</v>
      </c>
      <c r="C101" s="45"/>
      <c r="D101" s="86" t="s">
        <v>67</v>
      </c>
      <c r="E101" s="42">
        <f>SUM(E102)</f>
        <v>107684</v>
      </c>
      <c r="F101" s="42">
        <f>SUM(F102)</f>
        <v>0</v>
      </c>
      <c r="G101" s="291">
        <f t="shared" si="1"/>
        <v>0</v>
      </c>
      <c r="H101" s="114"/>
      <c r="I101" s="114"/>
    </row>
    <row r="102" spans="1:9" ht="28.5" customHeight="1" thickBot="1">
      <c r="A102" s="93"/>
      <c r="B102" s="47"/>
      <c r="C102" s="13">
        <v>8020</v>
      </c>
      <c r="D102" s="95" t="s">
        <v>68</v>
      </c>
      <c r="E102" s="38">
        <v>107684</v>
      </c>
      <c r="F102" s="38"/>
      <c r="G102" s="292">
        <f t="shared" si="1"/>
        <v>0</v>
      </c>
      <c r="H102" s="114"/>
      <c r="I102" s="114"/>
    </row>
    <row r="103" spans="1:9" ht="13.5" thickBot="1">
      <c r="A103" s="54">
        <v>758</v>
      </c>
      <c r="B103" s="65"/>
      <c r="C103" s="45"/>
      <c r="D103" s="86" t="s">
        <v>69</v>
      </c>
      <c r="E103" s="42">
        <f>SUM(E104)</f>
        <v>142500</v>
      </c>
      <c r="F103" s="42">
        <f>SUM(F104)</f>
        <v>0</v>
      </c>
      <c r="G103" s="291">
        <f t="shared" si="1"/>
        <v>0</v>
      </c>
      <c r="H103" s="114"/>
      <c r="I103" s="114"/>
    </row>
    <row r="104" spans="1:9" ht="13.5" thickBot="1">
      <c r="A104" s="49"/>
      <c r="B104" s="54">
        <v>75818</v>
      </c>
      <c r="C104" s="45"/>
      <c r="D104" s="88" t="s">
        <v>70</v>
      </c>
      <c r="E104" s="42">
        <f>SUM(E105)</f>
        <v>142500</v>
      </c>
      <c r="F104" s="42">
        <f>SUM(F105)</f>
        <v>0</v>
      </c>
      <c r="G104" s="291">
        <f t="shared" si="1"/>
        <v>0</v>
      </c>
      <c r="H104" s="114"/>
      <c r="I104" s="114"/>
    </row>
    <row r="105" spans="1:9" ht="13.5" thickBot="1">
      <c r="A105" s="49"/>
      <c r="C105" s="13">
        <v>4810</v>
      </c>
      <c r="D105" s="87" t="s">
        <v>71</v>
      </c>
      <c r="E105" s="52">
        <v>142500</v>
      </c>
      <c r="F105" s="52"/>
      <c r="G105" s="292">
        <f t="shared" si="1"/>
        <v>0</v>
      </c>
      <c r="H105" s="10"/>
      <c r="I105" s="10"/>
    </row>
    <row r="106" spans="1:9" ht="13.5" thickBot="1">
      <c r="A106" s="54">
        <v>801</v>
      </c>
      <c r="B106" s="65"/>
      <c r="C106" s="45"/>
      <c r="D106" s="90" t="s">
        <v>72</v>
      </c>
      <c r="E106" s="42">
        <f>SUM(E107,E124,E141,E155)</f>
        <v>12320794</v>
      </c>
      <c r="F106" s="42">
        <f>SUM(F107,F124,F141,F155)</f>
        <v>6402460</v>
      </c>
      <c r="G106" s="291">
        <f t="shared" si="1"/>
        <v>51.9646704587383</v>
      </c>
      <c r="H106" s="114"/>
      <c r="I106" s="114"/>
    </row>
    <row r="107" spans="1:9" ht="13.5" thickBot="1">
      <c r="A107" s="12"/>
      <c r="B107" s="74">
        <v>80101</v>
      </c>
      <c r="C107" s="25"/>
      <c r="D107" s="60" t="s">
        <v>73</v>
      </c>
      <c r="E107" s="38">
        <f>SUM(E108:E123)</f>
        <v>5763844</v>
      </c>
      <c r="F107" s="38">
        <f>SUM(F108:F123)</f>
        <v>3508243</v>
      </c>
      <c r="G107" s="294">
        <f t="shared" si="1"/>
        <v>60.866376675010635</v>
      </c>
      <c r="H107" s="114"/>
      <c r="I107" s="114"/>
    </row>
    <row r="108" spans="1:9" ht="25.5">
      <c r="A108" s="98"/>
      <c r="B108" s="99"/>
      <c r="C108" s="25">
        <v>2650</v>
      </c>
      <c r="D108" s="100" t="s">
        <v>74</v>
      </c>
      <c r="E108" s="101">
        <v>40000</v>
      </c>
      <c r="F108" s="101"/>
      <c r="G108" s="294"/>
      <c r="H108" s="114"/>
      <c r="I108" s="114"/>
    </row>
    <row r="109" spans="1:9" ht="25.5">
      <c r="A109" s="98"/>
      <c r="B109" s="103"/>
      <c r="C109" s="2">
        <v>2540</v>
      </c>
      <c r="D109" s="104" t="s">
        <v>75</v>
      </c>
      <c r="E109" s="105">
        <v>30000</v>
      </c>
      <c r="F109" s="105">
        <v>12242</v>
      </c>
      <c r="G109" s="295">
        <f t="shared" si="1"/>
        <v>40.80666666666667</v>
      </c>
      <c r="H109" s="10"/>
      <c r="I109" s="10"/>
    </row>
    <row r="110" spans="1:9" ht="13.5" thickBot="1">
      <c r="A110" s="106"/>
      <c r="B110" s="107"/>
      <c r="C110" s="33">
        <v>3020</v>
      </c>
      <c r="D110" s="108" t="s">
        <v>48</v>
      </c>
      <c r="E110" s="109">
        <v>35900</v>
      </c>
      <c r="F110" s="109"/>
      <c r="G110" s="289">
        <f t="shared" si="1"/>
        <v>0</v>
      </c>
      <c r="H110" s="10"/>
      <c r="I110" s="10"/>
    </row>
    <row r="111" spans="1:9" ht="12.75">
      <c r="A111" s="12"/>
      <c r="B111" s="110"/>
      <c r="C111" s="25">
        <v>4010</v>
      </c>
      <c r="D111" s="111" t="s">
        <v>49</v>
      </c>
      <c r="E111" s="112">
        <v>3493440</v>
      </c>
      <c r="F111" s="112">
        <v>2113337</v>
      </c>
      <c r="G111" s="294">
        <f t="shared" si="1"/>
        <v>60.49444100943483</v>
      </c>
      <c r="H111" s="10"/>
      <c r="I111" s="10"/>
    </row>
    <row r="112" spans="1:9" ht="12.75">
      <c r="A112" s="98"/>
      <c r="B112" s="103"/>
      <c r="C112" s="2">
        <v>4040</v>
      </c>
      <c r="D112" s="113" t="s">
        <v>50</v>
      </c>
      <c r="E112" s="105">
        <v>329136</v>
      </c>
      <c r="F112" s="105">
        <v>329134</v>
      </c>
      <c r="G112" s="295">
        <f t="shared" si="1"/>
        <v>99.99939234845169</v>
      </c>
      <c r="H112" s="10"/>
      <c r="I112" s="10"/>
    </row>
    <row r="113" spans="1:9" ht="12.75">
      <c r="A113" s="98"/>
      <c r="B113" s="103"/>
      <c r="C113" s="2">
        <v>4110</v>
      </c>
      <c r="D113" s="113" t="s">
        <v>51</v>
      </c>
      <c r="E113" s="105">
        <v>681709</v>
      </c>
      <c r="F113" s="105">
        <v>422680</v>
      </c>
      <c r="G113" s="295">
        <f t="shared" si="1"/>
        <v>62.00299541299881</v>
      </c>
      <c r="H113" s="10"/>
      <c r="I113" s="10"/>
    </row>
    <row r="114" spans="1:9" ht="12.75">
      <c r="A114" s="98"/>
      <c r="B114" s="103"/>
      <c r="C114" s="2">
        <v>4120</v>
      </c>
      <c r="D114" s="113" t="s">
        <v>52</v>
      </c>
      <c r="E114" s="105">
        <v>94807</v>
      </c>
      <c r="F114" s="105">
        <v>58295</v>
      </c>
      <c r="G114" s="295">
        <f t="shared" si="1"/>
        <v>61.48807577499552</v>
      </c>
      <c r="H114" s="10"/>
      <c r="I114" s="10"/>
    </row>
    <row r="115" spans="1:9" ht="12.75">
      <c r="A115" s="98"/>
      <c r="B115" s="103"/>
      <c r="C115" s="2">
        <v>4210</v>
      </c>
      <c r="D115" s="113" t="s">
        <v>44</v>
      </c>
      <c r="E115" s="105">
        <v>82280</v>
      </c>
      <c r="F115" s="105">
        <v>29410</v>
      </c>
      <c r="G115" s="295">
        <f t="shared" si="1"/>
        <v>35.74380165289256</v>
      </c>
      <c r="H115" s="10"/>
      <c r="I115" s="10"/>
    </row>
    <row r="116" spans="1:9" ht="12.75">
      <c r="A116" s="98"/>
      <c r="B116" s="103"/>
      <c r="C116" s="2">
        <v>4260</v>
      </c>
      <c r="D116" s="113" t="s">
        <v>53</v>
      </c>
      <c r="E116" s="105">
        <v>423200</v>
      </c>
      <c r="F116" s="105">
        <v>248803</v>
      </c>
      <c r="G116" s="295">
        <f t="shared" si="1"/>
        <v>58.79087901701323</v>
      </c>
      <c r="H116" s="10"/>
      <c r="I116" s="10"/>
    </row>
    <row r="117" spans="1:9" ht="12.75">
      <c r="A117" s="98"/>
      <c r="B117" s="103"/>
      <c r="C117" s="2">
        <v>4270</v>
      </c>
      <c r="D117" s="113" t="s">
        <v>27</v>
      </c>
      <c r="E117" s="105">
        <v>242500</v>
      </c>
      <c r="F117" s="105">
        <v>76288</v>
      </c>
      <c r="G117" s="295">
        <f t="shared" si="1"/>
        <v>31.45896907216495</v>
      </c>
      <c r="H117" s="10"/>
      <c r="I117" s="10"/>
    </row>
    <row r="118" spans="1:9" ht="12.75">
      <c r="A118" s="98"/>
      <c r="B118" s="103"/>
      <c r="C118" s="2">
        <v>4280</v>
      </c>
      <c r="D118" s="113" t="s">
        <v>54</v>
      </c>
      <c r="E118" s="105">
        <v>6800</v>
      </c>
      <c r="F118" s="105">
        <v>2151</v>
      </c>
      <c r="G118" s="295">
        <f t="shared" si="1"/>
        <v>31.63235294117647</v>
      </c>
      <c r="H118" s="10"/>
      <c r="I118" s="10"/>
    </row>
    <row r="119" spans="1:9" ht="12.75">
      <c r="A119" s="98"/>
      <c r="B119" s="103"/>
      <c r="C119" s="2">
        <v>4300</v>
      </c>
      <c r="D119" s="113" t="s">
        <v>18</v>
      </c>
      <c r="E119" s="105">
        <v>58000</v>
      </c>
      <c r="F119" s="105">
        <v>32552</v>
      </c>
      <c r="G119" s="295">
        <f t="shared" si="1"/>
        <v>56.12413793103448</v>
      </c>
      <c r="H119" s="10"/>
      <c r="I119" s="10"/>
    </row>
    <row r="120" spans="1:9" ht="12.75">
      <c r="A120" s="98"/>
      <c r="B120" s="103"/>
      <c r="C120" s="2">
        <v>4410</v>
      </c>
      <c r="D120" s="113" t="s">
        <v>45</v>
      </c>
      <c r="E120" s="105">
        <v>900</v>
      </c>
      <c r="F120" s="105"/>
      <c r="G120" s="295">
        <f t="shared" si="1"/>
        <v>0</v>
      </c>
      <c r="H120" s="10"/>
      <c r="I120" s="10"/>
    </row>
    <row r="121" spans="1:9" ht="12.75">
      <c r="A121" s="98"/>
      <c r="B121" s="103"/>
      <c r="C121" s="2">
        <v>4440</v>
      </c>
      <c r="D121" s="113" t="s">
        <v>55</v>
      </c>
      <c r="E121" s="105">
        <v>227172</v>
      </c>
      <c r="F121" s="105">
        <v>170600</v>
      </c>
      <c r="G121" s="295">
        <f t="shared" si="1"/>
        <v>75.09728311587696</v>
      </c>
      <c r="H121" s="10"/>
      <c r="I121" s="10"/>
    </row>
    <row r="122" spans="1:9" ht="12.75">
      <c r="A122" s="98"/>
      <c r="B122" s="103"/>
      <c r="C122" s="2">
        <v>6050</v>
      </c>
      <c r="D122" s="113" t="s">
        <v>76</v>
      </c>
      <c r="E122" s="105">
        <v>5000</v>
      </c>
      <c r="F122" s="105"/>
      <c r="G122" s="295">
        <f t="shared" si="1"/>
        <v>0</v>
      </c>
      <c r="H122" s="10"/>
      <c r="I122" s="10"/>
    </row>
    <row r="123" spans="1:9" ht="13.5" thickBot="1">
      <c r="A123" s="98"/>
      <c r="B123" s="107"/>
      <c r="C123" s="33">
        <v>6060</v>
      </c>
      <c r="D123" s="108" t="s">
        <v>77</v>
      </c>
      <c r="E123" s="109">
        <v>13000</v>
      </c>
      <c r="F123" s="109">
        <v>12751</v>
      </c>
      <c r="G123" s="295">
        <f t="shared" si="1"/>
        <v>98.08461538461538</v>
      </c>
      <c r="H123" s="10"/>
      <c r="I123" s="10"/>
    </row>
    <row r="124" spans="1:9" ht="13.5" thickBot="1">
      <c r="A124" s="98"/>
      <c r="B124" s="40">
        <v>80110</v>
      </c>
      <c r="C124" s="21"/>
      <c r="D124" s="82" t="s">
        <v>78</v>
      </c>
      <c r="E124" s="91">
        <f>SUM(E125:E140)</f>
        <v>5967871</v>
      </c>
      <c r="F124" s="36">
        <f>SUM(F125:F140)</f>
        <v>2449429</v>
      </c>
      <c r="G124" s="296">
        <f t="shared" si="1"/>
        <v>41.04359829493633</v>
      </c>
      <c r="H124" s="114"/>
      <c r="I124" s="114"/>
    </row>
    <row r="125" spans="1:9" ht="25.5">
      <c r="A125" s="98"/>
      <c r="B125" s="47"/>
      <c r="C125" s="13">
        <v>2650</v>
      </c>
      <c r="D125" s="57" t="s">
        <v>74</v>
      </c>
      <c r="E125" s="38">
        <v>40000</v>
      </c>
      <c r="F125" s="114"/>
      <c r="G125" s="295"/>
      <c r="H125" s="114"/>
      <c r="I125" s="114"/>
    </row>
    <row r="126" spans="1:9" ht="25.5">
      <c r="A126" s="98"/>
      <c r="C126" s="21">
        <v>2540</v>
      </c>
      <c r="D126" s="115" t="s">
        <v>75</v>
      </c>
      <c r="E126" s="68">
        <v>30000</v>
      </c>
      <c r="F126" s="105">
        <v>12242</v>
      </c>
      <c r="G126" s="295">
        <f t="shared" si="1"/>
        <v>40.80666666666667</v>
      </c>
      <c r="H126" s="10"/>
      <c r="I126" s="10"/>
    </row>
    <row r="127" spans="1:9" ht="12.75">
      <c r="A127" s="98"/>
      <c r="C127" s="21">
        <v>3020</v>
      </c>
      <c r="D127" s="3" t="s">
        <v>48</v>
      </c>
      <c r="E127" s="68">
        <v>26700</v>
      </c>
      <c r="F127" s="105"/>
      <c r="G127" s="295">
        <f t="shared" si="1"/>
        <v>0</v>
      </c>
      <c r="H127" s="10"/>
      <c r="I127" s="10"/>
    </row>
    <row r="128" spans="1:9" ht="12.75">
      <c r="A128" s="98"/>
      <c r="C128" s="21">
        <v>4010</v>
      </c>
      <c r="D128" s="3" t="s">
        <v>49</v>
      </c>
      <c r="E128" s="68">
        <v>2503801</v>
      </c>
      <c r="F128" s="105">
        <v>1416979</v>
      </c>
      <c r="G128" s="295">
        <f t="shared" si="1"/>
        <v>56.593115826697094</v>
      </c>
      <c r="H128" s="10"/>
      <c r="I128" s="10"/>
    </row>
    <row r="129" spans="1:9" ht="12.75">
      <c r="A129" s="98"/>
      <c r="C129" s="21">
        <v>4040</v>
      </c>
      <c r="D129" s="3" t="s">
        <v>50</v>
      </c>
      <c r="E129" s="68">
        <v>218090</v>
      </c>
      <c r="F129" s="105">
        <v>218089</v>
      </c>
      <c r="G129" s="295">
        <f t="shared" si="1"/>
        <v>99.99954147370352</v>
      </c>
      <c r="H129" s="10"/>
      <c r="I129" s="10"/>
    </row>
    <row r="130" spans="1:9" ht="12.75">
      <c r="A130" s="98"/>
      <c r="C130" s="21">
        <v>4110</v>
      </c>
      <c r="D130" s="3" t="s">
        <v>51</v>
      </c>
      <c r="E130" s="68">
        <v>488099</v>
      </c>
      <c r="F130" s="105">
        <v>283868</v>
      </c>
      <c r="G130" s="295">
        <f t="shared" si="1"/>
        <v>58.15787371004652</v>
      </c>
      <c r="H130" s="10"/>
      <c r="I130" s="10"/>
    </row>
    <row r="131" spans="1:9" ht="12.75">
      <c r="A131" s="98"/>
      <c r="C131" s="21">
        <v>4120</v>
      </c>
      <c r="D131" s="3" t="s">
        <v>52</v>
      </c>
      <c r="E131" s="68">
        <v>66881</v>
      </c>
      <c r="F131" s="105">
        <v>38808</v>
      </c>
      <c r="G131" s="295">
        <f t="shared" si="1"/>
        <v>58.025448184088155</v>
      </c>
      <c r="H131" s="10"/>
      <c r="I131" s="10"/>
    </row>
    <row r="132" spans="1:9" ht="12.75">
      <c r="A132" s="98"/>
      <c r="C132" s="21">
        <v>4210</v>
      </c>
      <c r="D132" s="3" t="s">
        <v>44</v>
      </c>
      <c r="E132" s="68">
        <v>73664</v>
      </c>
      <c r="F132" s="105">
        <v>45238</v>
      </c>
      <c r="G132" s="295">
        <f t="shared" si="1"/>
        <v>61.41127280625543</v>
      </c>
      <c r="H132" s="10"/>
      <c r="I132" s="10"/>
    </row>
    <row r="133" spans="1:9" ht="12.75">
      <c r="A133" s="98"/>
      <c r="C133" s="21">
        <v>4260</v>
      </c>
      <c r="D133" s="3" t="s">
        <v>53</v>
      </c>
      <c r="E133" s="68">
        <v>265000</v>
      </c>
      <c r="F133" s="105">
        <v>190572</v>
      </c>
      <c r="G133" s="295">
        <f t="shared" si="1"/>
        <v>71.91396226415094</v>
      </c>
      <c r="H133" s="10"/>
      <c r="I133" s="10"/>
    </row>
    <row r="134" spans="1:9" ht="12.75">
      <c r="A134" s="98"/>
      <c r="C134" s="21">
        <v>4270</v>
      </c>
      <c r="D134" s="3" t="s">
        <v>27</v>
      </c>
      <c r="E134" s="68">
        <v>417000</v>
      </c>
      <c r="F134" s="105">
        <v>69997</v>
      </c>
      <c r="G134" s="295">
        <f t="shared" si="1"/>
        <v>16.785851318944843</v>
      </c>
      <c r="H134" s="10"/>
      <c r="I134" s="10"/>
    </row>
    <row r="135" spans="1:9" ht="12.75">
      <c r="A135" s="98"/>
      <c r="C135" s="21">
        <v>4280</v>
      </c>
      <c r="D135" s="3" t="s">
        <v>54</v>
      </c>
      <c r="E135" s="68">
        <v>3600</v>
      </c>
      <c r="F135" s="105">
        <v>1085</v>
      </c>
      <c r="G135" s="295">
        <f t="shared" si="1"/>
        <v>30.138888888888886</v>
      </c>
      <c r="H135" s="10"/>
      <c r="I135" s="10"/>
    </row>
    <row r="136" spans="1:9" ht="12.75">
      <c r="A136" s="98"/>
      <c r="C136" s="21">
        <v>4300</v>
      </c>
      <c r="D136" s="3" t="s">
        <v>18</v>
      </c>
      <c r="E136" s="68">
        <v>37500</v>
      </c>
      <c r="F136" s="105">
        <v>17530</v>
      </c>
      <c r="G136" s="295">
        <f t="shared" si="1"/>
        <v>46.74666666666666</v>
      </c>
      <c r="H136" s="10"/>
      <c r="I136" s="10"/>
    </row>
    <row r="137" spans="1:9" ht="12.75">
      <c r="A137" s="98"/>
      <c r="C137" s="21">
        <v>4410</v>
      </c>
      <c r="D137" s="3" t="s">
        <v>45</v>
      </c>
      <c r="E137" s="68">
        <v>600</v>
      </c>
      <c r="F137" s="105"/>
      <c r="G137" s="295">
        <f t="shared" si="1"/>
        <v>0</v>
      </c>
      <c r="H137" s="10"/>
      <c r="I137" s="10"/>
    </row>
    <row r="138" spans="1:9" ht="12.75">
      <c r="A138" s="98"/>
      <c r="C138" s="21">
        <v>4440</v>
      </c>
      <c r="D138" s="3" t="s">
        <v>55</v>
      </c>
      <c r="E138" s="68">
        <v>153936</v>
      </c>
      <c r="F138" s="105">
        <v>115500</v>
      </c>
      <c r="G138" s="295">
        <f t="shared" si="1"/>
        <v>75.03118178983473</v>
      </c>
      <c r="H138" s="10"/>
      <c r="I138" s="10"/>
    </row>
    <row r="139" spans="1:9" ht="12.75">
      <c r="A139" s="98"/>
      <c r="C139" s="21">
        <v>6050</v>
      </c>
      <c r="D139" s="3" t="s">
        <v>76</v>
      </c>
      <c r="E139" s="68">
        <v>1630000</v>
      </c>
      <c r="F139" s="105">
        <v>28355</v>
      </c>
      <c r="G139" s="295">
        <f t="shared" si="1"/>
        <v>1.7395705521472393</v>
      </c>
      <c r="H139" s="10"/>
      <c r="I139" s="10"/>
    </row>
    <row r="140" spans="1:9" ht="13.5" thickBot="1">
      <c r="A140" s="98"/>
      <c r="C140" s="21">
        <v>6060</v>
      </c>
      <c r="D140" s="3" t="s">
        <v>79</v>
      </c>
      <c r="E140" s="64">
        <v>13000</v>
      </c>
      <c r="F140" s="10">
        <v>11166</v>
      </c>
      <c r="G140" s="295">
        <f t="shared" si="1"/>
        <v>85.8923076923077</v>
      </c>
      <c r="H140" s="10"/>
      <c r="I140" s="10"/>
    </row>
    <row r="141" spans="1:9" ht="13.5" thickBot="1">
      <c r="A141" s="98"/>
      <c r="B141" s="65">
        <v>80114</v>
      </c>
      <c r="C141" s="45"/>
      <c r="D141" s="116" t="s">
        <v>80</v>
      </c>
      <c r="E141" s="41">
        <f>SUM(E142:E154)</f>
        <v>531035</v>
      </c>
      <c r="F141" s="41">
        <f>SUM(F142:F154)</f>
        <v>386744</v>
      </c>
      <c r="G141" s="296">
        <f t="shared" si="1"/>
        <v>72.82834464771625</v>
      </c>
      <c r="H141" s="114"/>
      <c r="I141" s="114"/>
    </row>
    <row r="142" spans="1:9" ht="12.75">
      <c r="A142" s="98"/>
      <c r="C142" s="21">
        <v>4010</v>
      </c>
      <c r="D142" s="117" t="s">
        <v>49</v>
      </c>
      <c r="E142" s="68">
        <v>320872</v>
      </c>
      <c r="F142" s="105">
        <v>212444</v>
      </c>
      <c r="G142" s="294">
        <f t="shared" si="1"/>
        <v>66.2083322944975</v>
      </c>
      <c r="H142" s="10"/>
      <c r="I142" s="10"/>
    </row>
    <row r="143" spans="1:9" ht="12.75">
      <c r="A143" s="98"/>
      <c r="C143" s="21">
        <v>4040</v>
      </c>
      <c r="D143" s="117" t="s">
        <v>50</v>
      </c>
      <c r="E143" s="68">
        <v>42540</v>
      </c>
      <c r="F143" s="105">
        <v>42176</v>
      </c>
      <c r="G143" s="295">
        <f aca="true" t="shared" si="2" ref="G143:G206">SUM(F143/E143)*100</f>
        <v>99.14433474377057</v>
      </c>
      <c r="H143" s="10"/>
      <c r="I143" s="10"/>
    </row>
    <row r="144" spans="1:9" ht="12.75">
      <c r="A144" s="98"/>
      <c r="C144" s="21">
        <v>4110</v>
      </c>
      <c r="D144" s="117" t="s">
        <v>51</v>
      </c>
      <c r="E144" s="68">
        <v>60881</v>
      </c>
      <c r="F144" s="105">
        <v>39820</v>
      </c>
      <c r="G144" s="295">
        <f t="shared" si="2"/>
        <v>65.40628439086086</v>
      </c>
      <c r="H144" s="10"/>
      <c r="I144" s="10"/>
    </row>
    <row r="145" spans="1:9" ht="12.75">
      <c r="A145" s="98"/>
      <c r="C145" s="21">
        <v>4120</v>
      </c>
      <c r="D145" s="117" t="s">
        <v>52</v>
      </c>
      <c r="E145" s="68">
        <v>10876</v>
      </c>
      <c r="F145" s="105">
        <v>5424</v>
      </c>
      <c r="G145" s="295">
        <f t="shared" si="2"/>
        <v>49.87127620448694</v>
      </c>
      <c r="H145" s="10"/>
      <c r="I145" s="10"/>
    </row>
    <row r="146" spans="1:9" ht="12.75">
      <c r="A146" s="98"/>
      <c r="C146" s="21">
        <v>4210</v>
      </c>
      <c r="D146" s="117" t="s">
        <v>44</v>
      </c>
      <c r="E146" s="68">
        <v>16006</v>
      </c>
      <c r="F146" s="105">
        <v>16005</v>
      </c>
      <c r="G146" s="295">
        <f t="shared" si="2"/>
        <v>99.99375234287142</v>
      </c>
      <c r="H146" s="10"/>
      <c r="I146" s="10"/>
    </row>
    <row r="147" spans="1:9" ht="12.75">
      <c r="A147" s="98"/>
      <c r="C147" s="21">
        <v>4260</v>
      </c>
      <c r="D147" s="117" t="s">
        <v>53</v>
      </c>
      <c r="E147" s="68">
        <v>8181</v>
      </c>
      <c r="F147" s="105">
        <v>6181</v>
      </c>
      <c r="G147" s="295">
        <f t="shared" si="2"/>
        <v>75.55311086664221</v>
      </c>
      <c r="H147" s="10"/>
      <c r="I147" s="10"/>
    </row>
    <row r="148" spans="1:9" ht="12.75">
      <c r="A148" s="98"/>
      <c r="C148" s="21">
        <v>4270</v>
      </c>
      <c r="D148" s="117" t="s">
        <v>27</v>
      </c>
      <c r="E148" s="68">
        <v>2975</v>
      </c>
      <c r="F148" s="105">
        <v>2975</v>
      </c>
      <c r="G148" s="295">
        <f t="shared" si="2"/>
        <v>100</v>
      </c>
      <c r="H148" s="10"/>
      <c r="I148" s="10"/>
    </row>
    <row r="149" spans="1:9" ht="12.75">
      <c r="A149" s="98"/>
      <c r="C149" s="21">
        <v>4280</v>
      </c>
      <c r="D149" s="117" t="s">
        <v>54</v>
      </c>
      <c r="E149" s="68">
        <v>20</v>
      </c>
      <c r="F149" s="105">
        <v>20</v>
      </c>
      <c r="G149" s="295">
        <f t="shared" si="2"/>
        <v>100</v>
      </c>
      <c r="H149" s="10"/>
      <c r="I149" s="10"/>
    </row>
    <row r="150" spans="1:9" ht="12.75">
      <c r="A150" s="98"/>
      <c r="C150" s="21">
        <v>4300</v>
      </c>
      <c r="D150" s="117" t="s">
        <v>18</v>
      </c>
      <c r="E150" s="68">
        <v>19046</v>
      </c>
      <c r="F150" s="105">
        <v>18009</v>
      </c>
      <c r="G150" s="295">
        <f t="shared" si="2"/>
        <v>94.55528719941195</v>
      </c>
      <c r="H150" s="10"/>
      <c r="I150" s="10"/>
    </row>
    <row r="151" spans="1:9" ht="12.75">
      <c r="A151" s="98"/>
      <c r="C151" s="21">
        <v>4410</v>
      </c>
      <c r="D151" s="117" t="s">
        <v>45</v>
      </c>
      <c r="E151" s="68">
        <v>913</v>
      </c>
      <c r="F151" s="105">
        <v>913</v>
      </c>
      <c r="G151" s="295">
        <f t="shared" si="2"/>
        <v>100</v>
      </c>
      <c r="H151" s="10"/>
      <c r="I151" s="10"/>
    </row>
    <row r="152" spans="1:9" ht="12.75">
      <c r="A152" s="98"/>
      <c r="C152" s="21">
        <v>4430</v>
      </c>
      <c r="D152" s="117" t="s">
        <v>33</v>
      </c>
      <c r="E152" s="68">
        <v>9785</v>
      </c>
      <c r="F152" s="105">
        <v>9784</v>
      </c>
      <c r="G152" s="295">
        <f t="shared" si="2"/>
        <v>99.98978027593255</v>
      </c>
      <c r="H152" s="10"/>
      <c r="I152" s="10"/>
    </row>
    <row r="153" spans="1:9" ht="12.75">
      <c r="A153" s="98"/>
      <c r="C153" s="21">
        <v>4440</v>
      </c>
      <c r="D153" s="117" t="s">
        <v>55</v>
      </c>
      <c r="E153" s="68">
        <v>8940</v>
      </c>
      <c r="F153" s="105">
        <v>3000</v>
      </c>
      <c r="G153" s="295">
        <f t="shared" si="2"/>
        <v>33.557046979865774</v>
      </c>
      <c r="H153" s="10"/>
      <c r="I153" s="10"/>
    </row>
    <row r="154" spans="1:9" ht="13.5" thickBot="1">
      <c r="A154" s="98"/>
      <c r="C154" s="62">
        <v>6060</v>
      </c>
      <c r="D154" s="117" t="s">
        <v>77</v>
      </c>
      <c r="E154" s="69">
        <v>30000</v>
      </c>
      <c r="F154" s="10">
        <v>29993</v>
      </c>
      <c r="G154" s="295">
        <f t="shared" si="2"/>
        <v>99.97666666666667</v>
      </c>
      <c r="H154" s="10"/>
      <c r="I154" s="10"/>
    </row>
    <row r="155" spans="1:9" ht="13.5" thickBot="1">
      <c r="A155" s="98"/>
      <c r="B155" s="65">
        <v>80195</v>
      </c>
      <c r="C155" s="33"/>
      <c r="D155" s="118" t="s">
        <v>58</v>
      </c>
      <c r="E155" s="66">
        <f>SUM(E156:E156)</f>
        <v>58044</v>
      </c>
      <c r="F155" s="66">
        <f>SUM(F156:F156)</f>
        <v>58044</v>
      </c>
      <c r="G155" s="296">
        <f t="shared" si="2"/>
        <v>100</v>
      </c>
      <c r="H155" s="10"/>
      <c r="I155" s="10"/>
    </row>
    <row r="156" spans="1:9" ht="13.5" thickBot="1">
      <c r="A156" s="106"/>
      <c r="C156" s="119">
        <v>4440</v>
      </c>
      <c r="D156" s="89" t="s">
        <v>55</v>
      </c>
      <c r="E156" s="64">
        <v>58044</v>
      </c>
      <c r="F156" s="109">
        <v>58044</v>
      </c>
      <c r="G156" s="296">
        <f t="shared" si="2"/>
        <v>100</v>
      </c>
      <c r="H156" s="10"/>
      <c r="I156" s="10"/>
    </row>
    <row r="157" spans="1:9" ht="13.5" thickBot="1">
      <c r="A157" s="54">
        <v>851</v>
      </c>
      <c r="B157" s="65"/>
      <c r="C157" s="70"/>
      <c r="D157" s="90" t="s">
        <v>81</v>
      </c>
      <c r="E157" s="41">
        <f>SUM(E158,E160,E163,E169,E171)</f>
        <v>480050</v>
      </c>
      <c r="F157" s="41">
        <f>SUM(F158,F160,F163,F169,F171)</f>
        <v>135322</v>
      </c>
      <c r="G157" s="295">
        <f t="shared" si="2"/>
        <v>28.18914696385793</v>
      </c>
      <c r="H157" s="114"/>
      <c r="I157" s="114"/>
    </row>
    <row r="158" spans="1:9" ht="13.5" thickBot="1">
      <c r="A158" s="49"/>
      <c r="B158" s="120">
        <v>85152</v>
      </c>
      <c r="C158" s="33"/>
      <c r="D158" s="121" t="s">
        <v>82</v>
      </c>
      <c r="E158" s="91">
        <f>SUM(E159)</f>
        <v>1700</v>
      </c>
      <c r="F158" s="41">
        <f>SUM(F159)</f>
        <v>1700</v>
      </c>
      <c r="G158" s="294">
        <f t="shared" si="2"/>
        <v>100</v>
      </c>
      <c r="H158" s="114"/>
      <c r="I158" s="114"/>
    </row>
    <row r="159" spans="1:9" ht="39" thickBot="1">
      <c r="A159" s="49"/>
      <c r="B159" s="79"/>
      <c r="C159" s="122">
        <v>2320</v>
      </c>
      <c r="D159" s="123" t="s">
        <v>83</v>
      </c>
      <c r="E159" s="64">
        <v>1700</v>
      </c>
      <c r="F159" s="64">
        <v>1700</v>
      </c>
      <c r="G159" s="296">
        <f t="shared" si="2"/>
        <v>100</v>
      </c>
      <c r="H159" s="10"/>
      <c r="I159" s="10"/>
    </row>
    <row r="160" spans="1:9" ht="13.5" thickBot="1">
      <c r="A160" s="49"/>
      <c r="B160" s="58">
        <v>85153</v>
      </c>
      <c r="C160" s="70"/>
      <c r="D160" s="51" t="s">
        <v>84</v>
      </c>
      <c r="E160" s="42">
        <f>SUM(E161:E162)</f>
        <v>4250</v>
      </c>
      <c r="F160" s="42">
        <f>SUM(F161:F162)</f>
        <v>4193</v>
      </c>
      <c r="G160" s="291">
        <f t="shared" si="2"/>
        <v>98.65882352941176</v>
      </c>
      <c r="H160" s="114"/>
      <c r="I160" s="114"/>
    </row>
    <row r="161" spans="1:9" ht="38.25">
      <c r="A161" s="49"/>
      <c r="B161" s="77"/>
      <c r="C161" s="124">
        <v>2320</v>
      </c>
      <c r="D161" s="125" t="s">
        <v>83</v>
      </c>
      <c r="E161" s="78">
        <v>3000</v>
      </c>
      <c r="F161" s="52">
        <v>3000</v>
      </c>
      <c r="G161" s="292">
        <f t="shared" si="2"/>
        <v>100</v>
      </c>
      <c r="H161" s="10"/>
      <c r="I161" s="10"/>
    </row>
    <row r="162" spans="1:9" ht="13.5" thickBot="1">
      <c r="A162" s="49"/>
      <c r="C162" s="119">
        <v>4210</v>
      </c>
      <c r="D162" s="63" t="s">
        <v>44</v>
      </c>
      <c r="E162" s="10">
        <v>1250</v>
      </c>
      <c r="F162" s="64">
        <v>1193</v>
      </c>
      <c r="G162" s="293">
        <f t="shared" si="2"/>
        <v>95.44</v>
      </c>
      <c r="H162" s="10"/>
      <c r="I162" s="10"/>
    </row>
    <row r="163" spans="1:9" ht="13.5" thickBot="1">
      <c r="A163" s="49"/>
      <c r="B163" s="58">
        <v>85154</v>
      </c>
      <c r="C163" s="126"/>
      <c r="D163" s="88" t="s">
        <v>85</v>
      </c>
      <c r="E163" s="41">
        <f>SUM(E164:E168)</f>
        <v>450000</v>
      </c>
      <c r="F163" s="41">
        <f>SUM(F164:F168)</f>
        <v>126779</v>
      </c>
      <c r="G163" s="296">
        <f t="shared" si="2"/>
        <v>28.17311111111111</v>
      </c>
      <c r="H163" s="114"/>
      <c r="I163" s="114"/>
    </row>
    <row r="164" spans="1:9" ht="38.25">
      <c r="A164" s="49"/>
      <c r="C164" s="13">
        <v>2320</v>
      </c>
      <c r="D164" s="92" t="s">
        <v>86</v>
      </c>
      <c r="E164" s="52">
        <v>34632</v>
      </c>
      <c r="F164" s="52">
        <v>17316</v>
      </c>
      <c r="G164" s="294">
        <f t="shared" si="2"/>
        <v>50</v>
      </c>
      <c r="H164" s="10"/>
      <c r="I164" s="10"/>
    </row>
    <row r="165" spans="1:9" ht="25.5">
      <c r="A165" s="49"/>
      <c r="C165" s="21">
        <v>2630</v>
      </c>
      <c r="D165" s="127" t="s">
        <v>61</v>
      </c>
      <c r="E165" s="68">
        <v>54619</v>
      </c>
      <c r="F165" s="68">
        <v>30825</v>
      </c>
      <c r="G165" s="295">
        <f t="shared" si="2"/>
        <v>56.43640491404091</v>
      </c>
      <c r="H165" s="10"/>
      <c r="I165" s="10"/>
    </row>
    <row r="166" spans="1:9" ht="13.5" thickBot="1">
      <c r="A166" s="85"/>
      <c r="B166" s="79"/>
      <c r="C166" s="62">
        <v>3030</v>
      </c>
      <c r="D166" s="128" t="s">
        <v>43</v>
      </c>
      <c r="E166" s="64">
        <v>2000</v>
      </c>
      <c r="F166" s="64">
        <v>344</v>
      </c>
      <c r="G166" s="289">
        <f t="shared" si="2"/>
        <v>17.2</v>
      </c>
      <c r="H166" s="10"/>
      <c r="I166" s="10"/>
    </row>
    <row r="167" spans="1:9" ht="12.75">
      <c r="A167" s="11"/>
      <c r="B167" s="77"/>
      <c r="C167" s="13">
        <v>4210</v>
      </c>
      <c r="D167" s="87" t="s">
        <v>44</v>
      </c>
      <c r="E167" s="52">
        <v>38149</v>
      </c>
      <c r="F167" s="52">
        <v>12178</v>
      </c>
      <c r="G167" s="294">
        <f t="shared" si="2"/>
        <v>31.922199795538546</v>
      </c>
      <c r="H167" s="10"/>
      <c r="I167" s="10"/>
    </row>
    <row r="168" spans="1:9" ht="13.5" thickBot="1">
      <c r="A168" s="49"/>
      <c r="C168" s="62">
        <v>4300</v>
      </c>
      <c r="D168" s="63" t="s">
        <v>18</v>
      </c>
      <c r="E168" s="64">
        <v>320600</v>
      </c>
      <c r="F168" s="64">
        <v>66116</v>
      </c>
      <c r="G168" s="289">
        <f t="shared" si="2"/>
        <v>20.622582657517157</v>
      </c>
      <c r="H168" s="10"/>
      <c r="I168" s="10"/>
    </row>
    <row r="169" spans="1:9" ht="13.5" thickBot="1">
      <c r="A169" s="49"/>
      <c r="B169" s="54">
        <v>85158</v>
      </c>
      <c r="C169" s="126"/>
      <c r="D169" s="88" t="s">
        <v>87</v>
      </c>
      <c r="E169" s="41">
        <f>SUM(E170)</f>
        <v>20000</v>
      </c>
      <c r="F169" s="41">
        <f>SUM(F170)</f>
        <v>2650</v>
      </c>
      <c r="G169" s="296">
        <f t="shared" si="2"/>
        <v>13.25</v>
      </c>
      <c r="H169" s="114"/>
      <c r="I169" s="114"/>
    </row>
    <row r="170" spans="1:9" ht="13.5" thickBot="1">
      <c r="A170" s="49"/>
      <c r="C170" s="13">
        <v>4300</v>
      </c>
      <c r="D170" s="63" t="s">
        <v>18</v>
      </c>
      <c r="E170" s="64">
        <v>20000</v>
      </c>
      <c r="F170" s="64">
        <v>2650</v>
      </c>
      <c r="G170" s="289">
        <f t="shared" si="2"/>
        <v>13.25</v>
      </c>
      <c r="H170" s="10"/>
      <c r="I170" s="10"/>
    </row>
    <row r="171" spans="1:9" ht="13.5" thickBot="1">
      <c r="A171" s="49"/>
      <c r="B171" s="54">
        <v>85195</v>
      </c>
      <c r="C171" s="126"/>
      <c r="D171" s="88" t="s">
        <v>58</v>
      </c>
      <c r="E171" s="41">
        <f>SUM(E172:E173)</f>
        <v>4100</v>
      </c>
      <c r="F171" s="41">
        <f>SUM(F172:F173)</f>
        <v>0</v>
      </c>
      <c r="G171" s="294">
        <f t="shared" si="2"/>
        <v>0</v>
      </c>
      <c r="H171" s="114"/>
      <c r="I171" s="114"/>
    </row>
    <row r="172" spans="1:9" ht="12.75">
      <c r="A172" s="49"/>
      <c r="B172" s="47"/>
      <c r="C172" s="13">
        <v>4210</v>
      </c>
      <c r="D172" s="129" t="s">
        <v>44</v>
      </c>
      <c r="E172" s="96">
        <v>1100</v>
      </c>
      <c r="F172" s="130"/>
      <c r="G172" s="294">
        <f t="shared" si="2"/>
        <v>0</v>
      </c>
      <c r="H172" s="114"/>
      <c r="I172" s="114"/>
    </row>
    <row r="173" spans="1:9" ht="13.5" thickBot="1">
      <c r="A173" s="49"/>
      <c r="C173" s="21">
        <v>4300</v>
      </c>
      <c r="D173" s="89" t="s">
        <v>18</v>
      </c>
      <c r="E173" s="68">
        <v>3000</v>
      </c>
      <c r="F173" s="105"/>
      <c r="G173" s="289">
        <f t="shared" si="2"/>
        <v>0</v>
      </c>
      <c r="H173" s="10"/>
      <c r="I173" s="10"/>
    </row>
    <row r="174" spans="1:9" ht="25.5" customHeight="1" thickBot="1">
      <c r="A174" s="54">
        <v>853</v>
      </c>
      <c r="B174" s="65"/>
      <c r="C174" s="70"/>
      <c r="D174" s="90" t="s">
        <v>88</v>
      </c>
      <c r="E174" s="41">
        <f>SUM(E198,E186,E206,E208,E210,E225,E175)</f>
        <v>6629222</v>
      </c>
      <c r="F174" s="41">
        <f>SUM(F198,F186,F206,F208,F210,F225,F175)</f>
        <v>3314279</v>
      </c>
      <c r="G174" s="289">
        <f t="shared" si="2"/>
        <v>49.994991870840956</v>
      </c>
      <c r="H174" s="114"/>
      <c r="I174" s="114"/>
    </row>
    <row r="175" spans="1:9" ht="13.5" thickBot="1">
      <c r="A175" s="93"/>
      <c r="B175" s="54">
        <v>85301</v>
      </c>
      <c r="C175" s="70"/>
      <c r="D175" s="131" t="s">
        <v>89</v>
      </c>
      <c r="E175" s="41">
        <f>SUM(E176:E185)</f>
        <v>54909</v>
      </c>
      <c r="F175" s="41">
        <f>SUM(F176:F185)</f>
        <v>28399</v>
      </c>
      <c r="G175" s="296">
        <f t="shared" si="2"/>
        <v>51.72011874191844</v>
      </c>
      <c r="H175" s="114"/>
      <c r="I175" s="114"/>
    </row>
    <row r="176" spans="1:9" ht="12.75">
      <c r="A176" s="93"/>
      <c r="B176" s="47"/>
      <c r="C176" s="13">
        <v>4010</v>
      </c>
      <c r="D176" s="61" t="s">
        <v>49</v>
      </c>
      <c r="E176" s="38">
        <v>26260</v>
      </c>
      <c r="F176" s="38">
        <v>12172</v>
      </c>
      <c r="G176" s="294">
        <f t="shared" si="2"/>
        <v>46.351865955826355</v>
      </c>
      <c r="H176" s="114"/>
      <c r="I176" s="114"/>
    </row>
    <row r="177" spans="1:9" ht="12.75">
      <c r="A177" s="93"/>
      <c r="B177" s="47"/>
      <c r="C177" s="21">
        <v>4040</v>
      </c>
      <c r="D177" s="129" t="s">
        <v>50</v>
      </c>
      <c r="E177" s="96">
        <v>2100</v>
      </c>
      <c r="F177" s="96">
        <v>2056</v>
      </c>
      <c r="G177" s="295">
        <f t="shared" si="2"/>
        <v>97.90476190476191</v>
      </c>
      <c r="H177" s="114"/>
      <c r="I177" s="114"/>
    </row>
    <row r="178" spans="1:9" ht="12.75">
      <c r="A178" s="93"/>
      <c r="B178" s="47"/>
      <c r="C178" s="21">
        <v>4110</v>
      </c>
      <c r="D178" s="129" t="s">
        <v>51</v>
      </c>
      <c r="E178" s="96">
        <v>5071</v>
      </c>
      <c r="F178" s="96">
        <v>2526</v>
      </c>
      <c r="G178" s="295">
        <f t="shared" si="2"/>
        <v>49.81266022480773</v>
      </c>
      <c r="H178" s="114"/>
      <c r="I178" s="114"/>
    </row>
    <row r="179" spans="1:9" ht="12.75">
      <c r="A179" s="93"/>
      <c r="B179" s="47"/>
      <c r="C179" s="21">
        <v>4120</v>
      </c>
      <c r="D179" s="129" t="s">
        <v>52</v>
      </c>
      <c r="E179" s="96">
        <v>695</v>
      </c>
      <c r="F179" s="96">
        <v>349</v>
      </c>
      <c r="G179" s="295">
        <f t="shared" si="2"/>
        <v>50.21582733812949</v>
      </c>
      <c r="H179" s="114"/>
      <c r="I179" s="114"/>
    </row>
    <row r="180" spans="1:9" ht="12.75">
      <c r="A180" s="93"/>
      <c r="B180" s="47"/>
      <c r="C180" s="21">
        <v>4210</v>
      </c>
      <c r="D180" s="129" t="s">
        <v>44</v>
      </c>
      <c r="E180" s="96">
        <v>800</v>
      </c>
      <c r="F180" s="96">
        <v>340</v>
      </c>
      <c r="G180" s="295">
        <f t="shared" si="2"/>
        <v>42.5</v>
      </c>
      <c r="H180" s="114"/>
      <c r="I180" s="114"/>
    </row>
    <row r="181" spans="1:9" ht="12.75">
      <c r="A181" s="93"/>
      <c r="B181" s="47"/>
      <c r="C181" s="21">
        <v>4220</v>
      </c>
      <c r="D181" s="129" t="s">
        <v>90</v>
      </c>
      <c r="E181" s="96">
        <v>7000</v>
      </c>
      <c r="F181" s="96">
        <v>3714</v>
      </c>
      <c r="G181" s="295">
        <f t="shared" si="2"/>
        <v>53.05714285714286</v>
      </c>
      <c r="H181" s="114"/>
      <c r="I181" s="114"/>
    </row>
    <row r="182" spans="1:9" ht="12.75">
      <c r="A182" s="93"/>
      <c r="B182" s="47"/>
      <c r="C182" s="21">
        <v>4260</v>
      </c>
      <c r="D182" s="129" t="s">
        <v>53</v>
      </c>
      <c r="E182" s="96">
        <v>6950</v>
      </c>
      <c r="F182" s="96">
        <v>3737</v>
      </c>
      <c r="G182" s="295">
        <f t="shared" si="2"/>
        <v>53.76978417266187</v>
      </c>
      <c r="H182" s="114"/>
      <c r="I182" s="114"/>
    </row>
    <row r="183" spans="1:9" ht="12.75">
      <c r="A183" s="93"/>
      <c r="B183" s="47"/>
      <c r="C183" s="21">
        <v>4280</v>
      </c>
      <c r="D183" s="129" t="s">
        <v>54</v>
      </c>
      <c r="E183" s="96">
        <v>105</v>
      </c>
      <c r="F183" s="96">
        <v>88</v>
      </c>
      <c r="G183" s="295">
        <f t="shared" si="2"/>
        <v>83.80952380952381</v>
      </c>
      <c r="H183" s="114"/>
      <c r="I183" s="114"/>
    </row>
    <row r="184" spans="1:9" ht="12.75">
      <c r="A184" s="93"/>
      <c r="B184" s="47"/>
      <c r="C184" s="21">
        <v>4300</v>
      </c>
      <c r="D184" s="129" t="s">
        <v>18</v>
      </c>
      <c r="E184" s="96">
        <v>4940</v>
      </c>
      <c r="F184" s="96">
        <v>2676</v>
      </c>
      <c r="G184" s="295">
        <f t="shared" si="2"/>
        <v>54.170040485829965</v>
      </c>
      <c r="H184" s="114"/>
      <c r="I184" s="114"/>
    </row>
    <row r="185" spans="1:9" ht="13.5" thickBot="1">
      <c r="A185" s="93"/>
      <c r="B185" s="47"/>
      <c r="C185" s="62">
        <v>4440</v>
      </c>
      <c r="D185" s="132" t="s">
        <v>55</v>
      </c>
      <c r="E185" s="35">
        <v>988</v>
      </c>
      <c r="F185" s="35">
        <v>741</v>
      </c>
      <c r="G185" s="295">
        <f t="shared" si="2"/>
        <v>75</v>
      </c>
      <c r="H185" s="114"/>
      <c r="I185" s="114"/>
    </row>
    <row r="186" spans="1:9" ht="13.5" thickBot="1">
      <c r="A186" s="49"/>
      <c r="B186" s="54">
        <v>85303</v>
      </c>
      <c r="C186" s="70"/>
      <c r="D186" s="88" t="s">
        <v>91</v>
      </c>
      <c r="E186" s="41">
        <f>SUM(E187:E197)</f>
        <v>1117336</v>
      </c>
      <c r="F186" s="41">
        <f>SUM(F187:F197)</f>
        <v>523189</v>
      </c>
      <c r="G186" s="296">
        <f t="shared" si="2"/>
        <v>46.82467941603958</v>
      </c>
      <c r="H186" s="114"/>
      <c r="I186" s="114"/>
    </row>
    <row r="187" spans="1:9" ht="12.75">
      <c r="A187" s="49"/>
      <c r="C187" s="119">
        <v>4010</v>
      </c>
      <c r="D187" s="89" t="s">
        <v>49</v>
      </c>
      <c r="E187" s="68">
        <v>185694</v>
      </c>
      <c r="F187" s="105">
        <v>95160</v>
      </c>
      <c r="G187" s="294">
        <f t="shared" si="2"/>
        <v>51.24559759604511</v>
      </c>
      <c r="H187" s="10"/>
      <c r="I187" s="10"/>
    </row>
    <row r="188" spans="1:9" ht="12.75">
      <c r="A188" s="49"/>
      <c r="C188" s="119">
        <v>4040</v>
      </c>
      <c r="D188" s="89" t="s">
        <v>50</v>
      </c>
      <c r="E188" s="68">
        <v>15397</v>
      </c>
      <c r="F188" s="105">
        <v>14942</v>
      </c>
      <c r="G188" s="295">
        <f t="shared" si="2"/>
        <v>97.04487887250764</v>
      </c>
      <c r="H188" s="10"/>
      <c r="I188" s="10"/>
    </row>
    <row r="189" spans="1:9" ht="12.75">
      <c r="A189" s="49"/>
      <c r="C189" s="119">
        <v>4110</v>
      </c>
      <c r="D189" s="89" t="s">
        <v>51</v>
      </c>
      <c r="E189" s="68">
        <v>35129</v>
      </c>
      <c r="F189" s="105">
        <v>19086</v>
      </c>
      <c r="G189" s="295">
        <f t="shared" si="2"/>
        <v>54.33117936747417</v>
      </c>
      <c r="H189" s="10"/>
      <c r="I189" s="10"/>
    </row>
    <row r="190" spans="1:9" ht="12.75">
      <c r="A190" s="49"/>
      <c r="C190" s="119">
        <v>4120</v>
      </c>
      <c r="D190" s="89" t="s">
        <v>52</v>
      </c>
      <c r="E190" s="68">
        <v>4814</v>
      </c>
      <c r="F190" s="105">
        <v>2577</v>
      </c>
      <c r="G190" s="295">
        <f t="shared" si="2"/>
        <v>53.53136684669714</v>
      </c>
      <c r="H190" s="10"/>
      <c r="I190" s="10"/>
    </row>
    <row r="191" spans="1:9" ht="12.75">
      <c r="A191" s="49"/>
      <c r="C191" s="119">
        <v>4210</v>
      </c>
      <c r="D191" s="89" t="s">
        <v>44</v>
      </c>
      <c r="E191" s="68">
        <v>18500</v>
      </c>
      <c r="F191" s="105">
        <v>5992</v>
      </c>
      <c r="G191" s="295">
        <f t="shared" si="2"/>
        <v>32.38918918918919</v>
      </c>
      <c r="H191" s="10"/>
      <c r="I191" s="10"/>
    </row>
    <row r="192" spans="1:9" ht="12.75">
      <c r="A192" s="49"/>
      <c r="C192" s="119">
        <v>4220</v>
      </c>
      <c r="D192" s="89" t="s">
        <v>90</v>
      </c>
      <c r="E192" s="68">
        <v>157111</v>
      </c>
      <c r="F192" s="105">
        <v>67877</v>
      </c>
      <c r="G192" s="295">
        <f t="shared" si="2"/>
        <v>43.203213015002135</v>
      </c>
      <c r="H192" s="10"/>
      <c r="I192" s="10"/>
    </row>
    <row r="193" spans="1:9" ht="12.75">
      <c r="A193" s="49"/>
      <c r="C193" s="119">
        <v>4260</v>
      </c>
      <c r="D193" s="89" t="s">
        <v>53</v>
      </c>
      <c r="E193" s="68">
        <v>120000</v>
      </c>
      <c r="F193" s="105">
        <v>72797</v>
      </c>
      <c r="G193" s="295">
        <f t="shared" si="2"/>
        <v>60.66416666666667</v>
      </c>
      <c r="H193" s="10"/>
      <c r="I193" s="10"/>
    </row>
    <row r="194" spans="1:9" ht="12.75">
      <c r="A194" s="49"/>
      <c r="C194" s="119">
        <v>4300</v>
      </c>
      <c r="D194" s="89" t="s">
        <v>18</v>
      </c>
      <c r="E194" s="68">
        <v>565195</v>
      </c>
      <c r="F194" s="105">
        <v>241001</v>
      </c>
      <c r="G194" s="295">
        <f t="shared" si="2"/>
        <v>42.64032767451941</v>
      </c>
      <c r="H194" s="10"/>
      <c r="I194" s="10"/>
    </row>
    <row r="195" spans="1:9" ht="12.75">
      <c r="A195" s="49"/>
      <c r="C195" s="119">
        <v>4410</v>
      </c>
      <c r="D195" s="89" t="s">
        <v>45</v>
      </c>
      <c r="E195" s="68">
        <v>2000</v>
      </c>
      <c r="F195" s="105">
        <v>713</v>
      </c>
      <c r="G195" s="295">
        <f t="shared" si="2"/>
        <v>35.65</v>
      </c>
      <c r="H195" s="10"/>
      <c r="I195" s="10"/>
    </row>
    <row r="196" spans="1:9" ht="12.75">
      <c r="A196" s="49"/>
      <c r="C196" s="119">
        <v>4430</v>
      </c>
      <c r="D196" s="89" t="s">
        <v>33</v>
      </c>
      <c r="E196" s="68">
        <v>8000</v>
      </c>
      <c r="F196" s="105"/>
      <c r="G196" s="295">
        <f t="shared" si="2"/>
        <v>0</v>
      </c>
      <c r="H196" s="10"/>
      <c r="I196" s="10"/>
    </row>
    <row r="197" spans="1:9" ht="13.5" thickBot="1">
      <c r="A197" s="49"/>
      <c r="C197" s="119">
        <v>4440</v>
      </c>
      <c r="D197" s="89" t="s">
        <v>55</v>
      </c>
      <c r="E197" s="68">
        <v>5496</v>
      </c>
      <c r="F197" s="105">
        <v>3044</v>
      </c>
      <c r="G197" s="289">
        <f t="shared" si="2"/>
        <v>55.38573508005823</v>
      </c>
      <c r="H197" s="10"/>
      <c r="I197" s="10"/>
    </row>
    <row r="198" spans="1:9" ht="13.5" thickBot="1">
      <c r="A198" s="49"/>
      <c r="B198" s="54">
        <v>85305</v>
      </c>
      <c r="C198" s="70"/>
      <c r="D198" s="88" t="s">
        <v>92</v>
      </c>
      <c r="E198" s="42">
        <f>SUM(E199:E205)</f>
        <v>155171</v>
      </c>
      <c r="F198" s="42">
        <f>SUM(F199:F205)</f>
        <v>71219</v>
      </c>
      <c r="G198" s="295">
        <f t="shared" si="2"/>
        <v>45.89710706253101</v>
      </c>
      <c r="H198" s="114"/>
      <c r="I198" s="114"/>
    </row>
    <row r="199" spans="1:9" ht="12.75">
      <c r="A199" s="49"/>
      <c r="B199" s="47"/>
      <c r="C199" s="119">
        <v>4010</v>
      </c>
      <c r="D199" s="89" t="s">
        <v>49</v>
      </c>
      <c r="E199" s="68">
        <v>109353</v>
      </c>
      <c r="F199" s="105">
        <v>47075</v>
      </c>
      <c r="G199" s="294">
        <f t="shared" si="2"/>
        <v>43.048658930253396</v>
      </c>
      <c r="H199" s="10"/>
      <c r="I199" s="10"/>
    </row>
    <row r="200" spans="1:9" ht="12.75">
      <c r="A200" s="49"/>
      <c r="B200" s="47"/>
      <c r="C200" s="119">
        <v>4040</v>
      </c>
      <c r="D200" s="89" t="s">
        <v>50</v>
      </c>
      <c r="E200" s="68">
        <v>9042</v>
      </c>
      <c r="F200" s="105">
        <v>8142</v>
      </c>
      <c r="G200" s="295">
        <f t="shared" si="2"/>
        <v>90.0464499004645</v>
      </c>
      <c r="H200" s="10"/>
      <c r="I200" s="10"/>
    </row>
    <row r="201" spans="1:9" ht="12.75">
      <c r="A201" s="49"/>
      <c r="B201" s="47"/>
      <c r="C201" s="119">
        <v>4110</v>
      </c>
      <c r="D201" s="89" t="s">
        <v>51</v>
      </c>
      <c r="E201" s="68">
        <v>21240</v>
      </c>
      <c r="F201" s="105">
        <v>8884</v>
      </c>
      <c r="G201" s="295">
        <f t="shared" si="2"/>
        <v>41.82674199623352</v>
      </c>
      <c r="H201" s="10"/>
      <c r="I201" s="10"/>
    </row>
    <row r="202" spans="1:9" ht="12.75">
      <c r="A202" s="49"/>
      <c r="B202" s="47"/>
      <c r="C202" s="119">
        <v>4120</v>
      </c>
      <c r="D202" s="89" t="s">
        <v>52</v>
      </c>
      <c r="E202" s="68">
        <v>2910</v>
      </c>
      <c r="F202" s="105">
        <v>1186</v>
      </c>
      <c r="G202" s="295">
        <f t="shared" si="2"/>
        <v>40.756013745704465</v>
      </c>
      <c r="H202" s="10"/>
      <c r="I202" s="10"/>
    </row>
    <row r="203" spans="1:9" ht="12.75">
      <c r="A203" s="49"/>
      <c r="B203" s="47"/>
      <c r="C203" s="119">
        <v>4210</v>
      </c>
      <c r="D203" s="89" t="s">
        <v>44</v>
      </c>
      <c r="E203" s="68">
        <v>1550</v>
      </c>
      <c r="F203" s="105"/>
      <c r="G203" s="295">
        <f t="shared" si="2"/>
        <v>0</v>
      </c>
      <c r="H203" s="10"/>
      <c r="I203" s="10"/>
    </row>
    <row r="204" spans="1:9" ht="12.75">
      <c r="A204" s="49"/>
      <c r="B204" s="47"/>
      <c r="C204" s="119">
        <v>4300</v>
      </c>
      <c r="D204" s="89" t="s">
        <v>18</v>
      </c>
      <c r="E204" s="68">
        <v>4820</v>
      </c>
      <c r="F204" s="105">
        <v>1232</v>
      </c>
      <c r="G204" s="295">
        <f t="shared" si="2"/>
        <v>25.560165975103732</v>
      </c>
      <c r="H204" s="10"/>
      <c r="I204" s="10"/>
    </row>
    <row r="205" spans="1:9" ht="13.5" thickBot="1">
      <c r="A205" s="49"/>
      <c r="B205" s="47"/>
      <c r="C205" s="119">
        <v>4440</v>
      </c>
      <c r="D205" s="89" t="s">
        <v>55</v>
      </c>
      <c r="E205" s="68">
        <v>6256</v>
      </c>
      <c r="F205" s="105">
        <v>4700</v>
      </c>
      <c r="G205" s="289">
        <f t="shared" si="2"/>
        <v>75.12787723785166</v>
      </c>
      <c r="H205" s="10"/>
      <c r="I205" s="10"/>
    </row>
    <row r="206" spans="1:9" ht="27" customHeight="1" thickBot="1">
      <c r="A206" s="49"/>
      <c r="B206" s="54">
        <v>85314</v>
      </c>
      <c r="C206" s="70"/>
      <c r="D206" s="133" t="s">
        <v>93</v>
      </c>
      <c r="E206" s="41">
        <f>SUM(E207)</f>
        <v>790800</v>
      </c>
      <c r="F206" s="41">
        <f>SUM(F207)</f>
        <v>474397</v>
      </c>
      <c r="G206" s="295">
        <f t="shared" si="2"/>
        <v>59.989504299443595</v>
      </c>
      <c r="H206" s="114"/>
      <c r="I206" s="114"/>
    </row>
    <row r="207" spans="1:9" ht="13.5" thickBot="1">
      <c r="A207" s="49"/>
      <c r="C207" s="119">
        <v>3110</v>
      </c>
      <c r="D207" s="129" t="s">
        <v>94</v>
      </c>
      <c r="E207" s="64">
        <v>790800</v>
      </c>
      <c r="F207" s="64">
        <v>474397</v>
      </c>
      <c r="G207" s="294">
        <f aca="true" t="shared" si="3" ref="G207:G270">SUM(F207/E207)*100</f>
        <v>59.989504299443595</v>
      </c>
      <c r="H207" s="10"/>
      <c r="I207" s="10"/>
    </row>
    <row r="208" spans="1:9" ht="13.5" thickBot="1">
      <c r="A208" s="49"/>
      <c r="B208" s="54">
        <v>85315</v>
      </c>
      <c r="C208" s="70"/>
      <c r="D208" s="88" t="s">
        <v>95</v>
      </c>
      <c r="E208" s="41">
        <f>SUM(E209)</f>
        <v>2500000</v>
      </c>
      <c r="F208" s="41">
        <f>SUM(F209)</f>
        <v>1278726</v>
      </c>
      <c r="G208" s="294">
        <f t="shared" si="3"/>
        <v>51.14904</v>
      </c>
      <c r="H208" s="114"/>
      <c r="I208" s="114"/>
    </row>
    <row r="209" spans="1:9" ht="13.5" thickBot="1">
      <c r="A209" s="49"/>
      <c r="C209" s="119">
        <v>3110</v>
      </c>
      <c r="D209" s="129" t="s">
        <v>94</v>
      </c>
      <c r="E209" s="68">
        <v>2500000</v>
      </c>
      <c r="F209" s="68">
        <v>1278726</v>
      </c>
      <c r="G209" s="294">
        <f t="shared" si="3"/>
        <v>51.14904</v>
      </c>
      <c r="H209" s="10"/>
      <c r="I209" s="10"/>
    </row>
    <row r="210" spans="1:9" ht="13.5" thickBot="1">
      <c r="A210" s="49"/>
      <c r="B210" s="54">
        <v>85319</v>
      </c>
      <c r="C210" s="126"/>
      <c r="D210" s="88" t="s">
        <v>96</v>
      </c>
      <c r="E210" s="42">
        <f>SUM(E211:E224)</f>
        <v>1857874</v>
      </c>
      <c r="F210" s="42">
        <f>SUM(F211:F224)</f>
        <v>862179</v>
      </c>
      <c r="G210" s="296">
        <f t="shared" si="3"/>
        <v>46.406753095204515</v>
      </c>
      <c r="H210" s="114"/>
      <c r="I210" s="114"/>
    </row>
    <row r="211" spans="1:9" ht="12.75">
      <c r="A211" s="49"/>
      <c r="C211" s="13">
        <v>3020</v>
      </c>
      <c r="D211" s="3" t="s">
        <v>48</v>
      </c>
      <c r="E211" s="52">
        <v>10150</v>
      </c>
      <c r="F211" s="52">
        <v>4853</v>
      </c>
      <c r="G211" s="294">
        <f t="shared" si="3"/>
        <v>47.8128078817734</v>
      </c>
      <c r="H211" s="10"/>
      <c r="I211" s="10"/>
    </row>
    <row r="212" spans="1:9" ht="12.75">
      <c r="A212" s="49"/>
      <c r="C212" s="21">
        <v>4010</v>
      </c>
      <c r="D212" s="3" t="s">
        <v>49</v>
      </c>
      <c r="E212" s="68">
        <v>1207657</v>
      </c>
      <c r="F212" s="68">
        <v>523916</v>
      </c>
      <c r="G212" s="295">
        <f t="shared" si="3"/>
        <v>43.382847944408056</v>
      </c>
      <c r="H212" s="10"/>
      <c r="I212" s="10"/>
    </row>
    <row r="213" spans="1:9" ht="12.75">
      <c r="A213" s="49"/>
      <c r="C213" s="21">
        <v>4040</v>
      </c>
      <c r="D213" s="3" t="s">
        <v>50</v>
      </c>
      <c r="E213" s="68">
        <v>88695</v>
      </c>
      <c r="F213" s="68">
        <v>86223</v>
      </c>
      <c r="G213" s="295">
        <f t="shared" si="3"/>
        <v>97.21292068324033</v>
      </c>
      <c r="H213" s="10"/>
      <c r="I213" s="10"/>
    </row>
    <row r="214" spans="1:9" ht="12.75">
      <c r="A214" s="49"/>
      <c r="C214" s="21">
        <v>4110</v>
      </c>
      <c r="D214" s="3" t="s">
        <v>51</v>
      </c>
      <c r="E214" s="68">
        <v>218192</v>
      </c>
      <c r="F214" s="68">
        <v>99473</v>
      </c>
      <c r="G214" s="295">
        <f t="shared" si="3"/>
        <v>45.58966414900638</v>
      </c>
      <c r="H214" s="10"/>
      <c r="I214" s="10"/>
    </row>
    <row r="215" spans="1:9" ht="12.75">
      <c r="A215" s="49"/>
      <c r="C215" s="21">
        <v>4120</v>
      </c>
      <c r="D215" s="3" t="s">
        <v>52</v>
      </c>
      <c r="E215" s="68">
        <v>29897</v>
      </c>
      <c r="F215" s="68">
        <v>13677</v>
      </c>
      <c r="G215" s="295">
        <f t="shared" si="3"/>
        <v>45.74706492290196</v>
      </c>
      <c r="H215" s="10"/>
      <c r="I215" s="10"/>
    </row>
    <row r="216" spans="1:9" ht="12.75">
      <c r="A216" s="49"/>
      <c r="C216" s="21">
        <v>4140</v>
      </c>
      <c r="D216" s="3" t="s">
        <v>97</v>
      </c>
      <c r="E216" s="68">
        <v>3000</v>
      </c>
      <c r="F216" s="68"/>
      <c r="G216" s="295">
        <f t="shared" si="3"/>
        <v>0</v>
      </c>
      <c r="H216" s="10"/>
      <c r="I216" s="10"/>
    </row>
    <row r="217" spans="1:9" ht="12.75">
      <c r="A217" s="49"/>
      <c r="C217" s="21">
        <v>4210</v>
      </c>
      <c r="D217" s="3" t="s">
        <v>44</v>
      </c>
      <c r="E217" s="68">
        <v>41943</v>
      </c>
      <c r="F217" s="68">
        <v>24811</v>
      </c>
      <c r="G217" s="295">
        <f t="shared" si="3"/>
        <v>59.15409007462509</v>
      </c>
      <c r="H217" s="10"/>
      <c r="I217" s="10"/>
    </row>
    <row r="218" spans="1:9" ht="12.75">
      <c r="A218" s="49"/>
      <c r="C218" s="21">
        <v>4220</v>
      </c>
      <c r="D218" s="3" t="s">
        <v>90</v>
      </c>
      <c r="E218" s="68">
        <v>14600</v>
      </c>
      <c r="F218" s="68">
        <v>7631</v>
      </c>
      <c r="G218" s="295">
        <f t="shared" si="3"/>
        <v>52.26712328767123</v>
      </c>
      <c r="H218" s="10"/>
      <c r="I218" s="10"/>
    </row>
    <row r="219" spans="1:9" ht="12.75">
      <c r="A219" s="49"/>
      <c r="C219" s="21">
        <v>4260</v>
      </c>
      <c r="D219" s="3" t="s">
        <v>53</v>
      </c>
      <c r="E219" s="68">
        <v>39800</v>
      </c>
      <c r="F219" s="68">
        <v>19256</v>
      </c>
      <c r="G219" s="295">
        <f t="shared" si="3"/>
        <v>48.381909547738694</v>
      </c>
      <c r="H219" s="10"/>
      <c r="I219" s="10"/>
    </row>
    <row r="220" spans="1:9" ht="12.75">
      <c r="A220" s="49"/>
      <c r="C220" s="21">
        <v>4270</v>
      </c>
      <c r="D220" s="3" t="s">
        <v>27</v>
      </c>
      <c r="E220" s="68">
        <v>10000</v>
      </c>
      <c r="F220" s="68"/>
      <c r="G220" s="295">
        <f t="shared" si="3"/>
        <v>0</v>
      </c>
      <c r="H220" s="10"/>
      <c r="I220" s="10"/>
    </row>
    <row r="221" spans="1:9" ht="12.75">
      <c r="A221" s="49"/>
      <c r="C221" s="21">
        <v>4280</v>
      </c>
      <c r="D221" s="3" t="s">
        <v>98</v>
      </c>
      <c r="E221" s="68">
        <v>1600</v>
      </c>
      <c r="F221" s="68">
        <v>687</v>
      </c>
      <c r="G221" s="295">
        <f t="shared" si="3"/>
        <v>42.9375</v>
      </c>
      <c r="H221" s="10"/>
      <c r="I221" s="10"/>
    </row>
    <row r="222" spans="1:9" ht="12.75">
      <c r="A222" s="49"/>
      <c r="C222" s="21">
        <v>4300</v>
      </c>
      <c r="D222" s="3" t="s">
        <v>18</v>
      </c>
      <c r="E222" s="68">
        <v>136228</v>
      </c>
      <c r="F222" s="68">
        <v>51079</v>
      </c>
      <c r="G222" s="295">
        <f t="shared" si="3"/>
        <v>37.49522858736823</v>
      </c>
      <c r="H222" s="10"/>
      <c r="I222" s="10"/>
    </row>
    <row r="223" spans="1:9" ht="12.75">
      <c r="A223" s="49"/>
      <c r="C223" s="21">
        <v>4410</v>
      </c>
      <c r="D223" s="3" t="s">
        <v>45</v>
      </c>
      <c r="E223" s="68">
        <v>13193</v>
      </c>
      <c r="F223" s="68">
        <v>4709</v>
      </c>
      <c r="G223" s="295">
        <f t="shared" si="3"/>
        <v>35.69317062078375</v>
      </c>
      <c r="H223" s="10"/>
      <c r="I223" s="10"/>
    </row>
    <row r="224" spans="1:9" ht="13.5" thickBot="1">
      <c r="A224" s="49"/>
      <c r="C224" s="21">
        <v>4440</v>
      </c>
      <c r="D224" s="3" t="s">
        <v>55</v>
      </c>
      <c r="E224" s="64">
        <v>42919</v>
      </c>
      <c r="F224" s="64">
        <v>25864</v>
      </c>
      <c r="G224" s="289">
        <f t="shared" si="3"/>
        <v>60.26235466809572</v>
      </c>
      <c r="H224" s="10"/>
      <c r="I224" s="10"/>
    </row>
    <row r="225" spans="1:9" ht="13.5" thickBot="1">
      <c r="A225" s="49"/>
      <c r="B225" s="54">
        <v>85395</v>
      </c>
      <c r="C225" s="126"/>
      <c r="D225" s="88" t="s">
        <v>17</v>
      </c>
      <c r="E225" s="91">
        <f>SUM(E226:E227)</f>
        <v>153132</v>
      </c>
      <c r="F225" s="91">
        <f>SUM(F226:F227)</f>
        <v>76170</v>
      </c>
      <c r="G225" s="289">
        <f t="shared" si="3"/>
        <v>49.74139957683567</v>
      </c>
      <c r="H225" s="114"/>
      <c r="I225" s="114"/>
    </row>
    <row r="226" spans="1:9" ht="12.75">
      <c r="A226" s="49"/>
      <c r="B226" s="47"/>
      <c r="C226" s="119">
        <v>3110</v>
      </c>
      <c r="D226" s="89" t="s">
        <v>94</v>
      </c>
      <c r="E226" s="68">
        <v>30132</v>
      </c>
      <c r="F226" s="105">
        <v>19687</v>
      </c>
      <c r="G226" s="294">
        <f t="shared" si="3"/>
        <v>65.33585556883048</v>
      </c>
      <c r="H226" s="10"/>
      <c r="I226" s="10"/>
    </row>
    <row r="227" spans="1:9" ht="13.5" thickBot="1">
      <c r="A227" s="85"/>
      <c r="B227" s="79"/>
      <c r="C227" s="122">
        <v>4300</v>
      </c>
      <c r="D227" s="63" t="s">
        <v>18</v>
      </c>
      <c r="E227" s="64">
        <v>123000</v>
      </c>
      <c r="F227" s="109">
        <v>56483</v>
      </c>
      <c r="G227" s="289">
        <f t="shared" si="3"/>
        <v>45.921138211382114</v>
      </c>
      <c r="H227" s="10"/>
      <c r="I227" s="10"/>
    </row>
    <row r="228" spans="1:9" ht="26.25" customHeight="1" thickBot="1">
      <c r="A228" s="134">
        <v>854</v>
      </c>
      <c r="B228" s="135"/>
      <c r="C228" s="135"/>
      <c r="D228" s="136" t="s">
        <v>99</v>
      </c>
      <c r="E228" s="137">
        <f>SUM(E229,E240,E256,E259)</f>
        <v>6268736</v>
      </c>
      <c r="F228" s="137">
        <f>SUM(F229,F240,F256,F259)</f>
        <v>3663648</v>
      </c>
      <c r="G228" s="297">
        <f t="shared" si="3"/>
        <v>58.44316940448601</v>
      </c>
      <c r="H228" s="114"/>
      <c r="I228" s="114"/>
    </row>
    <row r="229" spans="1:9" ht="13.5" thickBot="1">
      <c r="A229" s="11"/>
      <c r="B229" s="58">
        <v>85401</v>
      </c>
      <c r="C229" s="70"/>
      <c r="D229" s="88" t="s">
        <v>100</v>
      </c>
      <c r="E229" s="41">
        <f>SUM(E230:E239)</f>
        <v>1373608</v>
      </c>
      <c r="F229" s="41">
        <f>SUM(F230:F239)</f>
        <v>730438</v>
      </c>
      <c r="G229" s="296">
        <f t="shared" si="3"/>
        <v>53.1765976901707</v>
      </c>
      <c r="H229" s="114"/>
      <c r="I229" s="114"/>
    </row>
    <row r="230" spans="1:9" ht="12.75">
      <c r="A230" s="49"/>
      <c r="C230" s="13">
        <v>3020</v>
      </c>
      <c r="D230" s="3" t="s">
        <v>48</v>
      </c>
      <c r="E230" s="52">
        <v>9366</v>
      </c>
      <c r="F230" s="10">
        <v>2704</v>
      </c>
      <c r="G230" s="294">
        <f t="shared" si="3"/>
        <v>28.87038223361093</v>
      </c>
      <c r="H230" s="10"/>
      <c r="I230" s="10"/>
    </row>
    <row r="231" spans="1:9" ht="12.75">
      <c r="A231" s="49"/>
      <c r="C231" s="21">
        <v>4010</v>
      </c>
      <c r="D231" s="3" t="s">
        <v>49</v>
      </c>
      <c r="E231" s="68">
        <v>724824</v>
      </c>
      <c r="F231" s="10">
        <v>340478</v>
      </c>
      <c r="G231" s="295">
        <f t="shared" si="3"/>
        <v>46.97388607441255</v>
      </c>
      <c r="H231" s="10"/>
      <c r="I231" s="10"/>
    </row>
    <row r="232" spans="1:9" ht="12.75">
      <c r="A232" s="49"/>
      <c r="C232" s="21">
        <v>4040</v>
      </c>
      <c r="D232" s="3" t="s">
        <v>50</v>
      </c>
      <c r="E232" s="68">
        <v>51773</v>
      </c>
      <c r="F232" s="10">
        <v>51737</v>
      </c>
      <c r="G232" s="295">
        <f t="shared" si="3"/>
        <v>99.93046568674792</v>
      </c>
      <c r="H232" s="10"/>
      <c r="I232" s="10"/>
    </row>
    <row r="233" spans="1:9" ht="12.75">
      <c r="A233" s="49"/>
      <c r="C233" s="21">
        <v>4110</v>
      </c>
      <c r="D233" s="3" t="s">
        <v>51</v>
      </c>
      <c r="E233" s="68">
        <v>136701</v>
      </c>
      <c r="F233" s="10">
        <v>69124</v>
      </c>
      <c r="G233" s="295">
        <f t="shared" si="3"/>
        <v>50.56583346134995</v>
      </c>
      <c r="H233" s="10"/>
      <c r="I233" s="10"/>
    </row>
    <row r="234" spans="1:9" ht="12.75">
      <c r="A234" s="49"/>
      <c r="C234" s="21">
        <v>4120</v>
      </c>
      <c r="D234" s="3" t="s">
        <v>52</v>
      </c>
      <c r="E234" s="68">
        <v>18731</v>
      </c>
      <c r="F234" s="10">
        <v>9293</v>
      </c>
      <c r="G234" s="295">
        <f t="shared" si="3"/>
        <v>49.61294111366185</v>
      </c>
      <c r="H234" s="10"/>
      <c r="I234" s="10"/>
    </row>
    <row r="235" spans="1:9" ht="12.75">
      <c r="A235" s="49"/>
      <c r="C235" s="21">
        <v>4210</v>
      </c>
      <c r="D235" s="3" t="s">
        <v>101</v>
      </c>
      <c r="E235" s="68">
        <v>19000</v>
      </c>
      <c r="F235" s="10">
        <v>6815</v>
      </c>
      <c r="G235" s="295">
        <f t="shared" si="3"/>
        <v>35.868421052631575</v>
      </c>
      <c r="H235" s="10"/>
      <c r="I235" s="10"/>
    </row>
    <row r="236" spans="1:9" ht="12.75">
      <c r="A236" s="49"/>
      <c r="C236" s="21">
        <v>4220</v>
      </c>
      <c r="D236" s="3" t="s">
        <v>90</v>
      </c>
      <c r="E236" s="68">
        <v>368000</v>
      </c>
      <c r="F236" s="10">
        <v>216969</v>
      </c>
      <c r="G236" s="295">
        <f t="shared" si="3"/>
        <v>58.95896739130435</v>
      </c>
      <c r="H236" s="10"/>
      <c r="I236" s="10"/>
    </row>
    <row r="237" spans="1:9" ht="12.75">
      <c r="A237" s="49"/>
      <c r="C237" s="21">
        <v>4270</v>
      </c>
      <c r="D237" s="3" t="s">
        <v>27</v>
      </c>
      <c r="E237" s="68">
        <v>600</v>
      </c>
      <c r="F237" s="10">
        <v>40</v>
      </c>
      <c r="G237" s="295">
        <f t="shared" si="3"/>
        <v>6.666666666666667</v>
      </c>
      <c r="H237" s="10"/>
      <c r="I237" s="10"/>
    </row>
    <row r="238" spans="1:9" ht="12.75">
      <c r="A238" s="49"/>
      <c r="C238" s="21">
        <v>4300</v>
      </c>
      <c r="D238" s="3" t="s">
        <v>18</v>
      </c>
      <c r="E238" s="68">
        <v>2100</v>
      </c>
      <c r="F238" s="10">
        <v>1178</v>
      </c>
      <c r="G238" s="295">
        <f t="shared" si="3"/>
        <v>56.095238095238095</v>
      </c>
      <c r="H238" s="10"/>
      <c r="I238" s="10"/>
    </row>
    <row r="239" spans="1:9" ht="13.5" thickBot="1">
      <c r="A239" s="49"/>
      <c r="C239" s="62">
        <v>4440</v>
      </c>
      <c r="D239" s="3" t="s">
        <v>55</v>
      </c>
      <c r="E239" s="64">
        <v>42513</v>
      </c>
      <c r="F239" s="10">
        <v>32100</v>
      </c>
      <c r="G239" s="289">
        <f t="shared" si="3"/>
        <v>75.506315715193</v>
      </c>
      <c r="H239" s="10"/>
      <c r="I239" s="10"/>
    </row>
    <row r="240" spans="1:9" ht="13.5" thickBot="1">
      <c r="A240" s="49"/>
      <c r="B240" s="54">
        <v>85404</v>
      </c>
      <c r="C240" s="45"/>
      <c r="D240" s="88" t="s">
        <v>102</v>
      </c>
      <c r="E240" s="37">
        <f>SUM(E241:E255)</f>
        <v>4566956</v>
      </c>
      <c r="F240" s="37">
        <f>SUM(F241:F255)</f>
        <v>2744253</v>
      </c>
      <c r="G240" s="294">
        <f t="shared" si="3"/>
        <v>60.08932426763034</v>
      </c>
      <c r="H240" s="114"/>
      <c r="I240" s="114"/>
    </row>
    <row r="241" spans="1:9" ht="25.5">
      <c r="A241" s="49"/>
      <c r="B241" s="47"/>
      <c r="C241" s="13">
        <v>2650</v>
      </c>
      <c r="D241" s="57" t="s">
        <v>74</v>
      </c>
      <c r="E241" s="101">
        <v>40000</v>
      </c>
      <c r="F241" s="38"/>
      <c r="G241" s="294"/>
      <c r="H241" s="114"/>
      <c r="I241" s="114"/>
    </row>
    <row r="242" spans="1:9" ht="12.75">
      <c r="A242" s="49"/>
      <c r="C242" s="21">
        <v>3020</v>
      </c>
      <c r="D242" s="113" t="s">
        <v>48</v>
      </c>
      <c r="E242" s="105">
        <v>26705</v>
      </c>
      <c r="F242" s="68">
        <v>8468</v>
      </c>
      <c r="G242" s="295">
        <f t="shared" si="3"/>
        <v>31.709417712038945</v>
      </c>
      <c r="H242" s="10"/>
      <c r="I242" s="10"/>
    </row>
    <row r="243" spans="1:9" ht="12.75">
      <c r="A243" s="49"/>
      <c r="C243" s="21">
        <v>4010</v>
      </c>
      <c r="D243" s="113" t="s">
        <v>49</v>
      </c>
      <c r="E243" s="105">
        <v>2413961</v>
      </c>
      <c r="F243" s="68">
        <v>1357843</v>
      </c>
      <c r="G243" s="295">
        <f t="shared" si="3"/>
        <v>56.24958315399462</v>
      </c>
      <c r="H243" s="10"/>
      <c r="I243" s="10"/>
    </row>
    <row r="244" spans="1:9" ht="12.75">
      <c r="A244" s="49"/>
      <c r="C244" s="21">
        <v>4040</v>
      </c>
      <c r="D244" s="113" t="s">
        <v>50</v>
      </c>
      <c r="E244" s="105">
        <v>213784</v>
      </c>
      <c r="F244" s="68">
        <v>213464</v>
      </c>
      <c r="G244" s="295">
        <f t="shared" si="3"/>
        <v>99.8503162070127</v>
      </c>
      <c r="H244" s="10"/>
      <c r="I244" s="10"/>
    </row>
    <row r="245" spans="1:9" ht="12.75">
      <c r="A245" s="49"/>
      <c r="C245" s="21">
        <v>4110</v>
      </c>
      <c r="D245" s="113" t="s">
        <v>51</v>
      </c>
      <c r="E245" s="105">
        <v>459049</v>
      </c>
      <c r="F245" s="68">
        <v>277670</v>
      </c>
      <c r="G245" s="295">
        <f t="shared" si="3"/>
        <v>60.488096042034734</v>
      </c>
      <c r="H245" s="10"/>
      <c r="I245" s="10"/>
    </row>
    <row r="246" spans="1:9" ht="12.75">
      <c r="A246" s="49"/>
      <c r="C246" s="21">
        <v>4120</v>
      </c>
      <c r="D246" s="113" t="s">
        <v>52</v>
      </c>
      <c r="E246" s="105">
        <v>62901</v>
      </c>
      <c r="F246" s="68">
        <v>37377</v>
      </c>
      <c r="G246" s="295">
        <f t="shared" si="3"/>
        <v>59.421948776649025</v>
      </c>
      <c r="H246" s="10"/>
      <c r="I246" s="10"/>
    </row>
    <row r="247" spans="1:9" ht="12.75">
      <c r="A247" s="49"/>
      <c r="C247" s="21">
        <v>4210</v>
      </c>
      <c r="D247" s="113" t="s">
        <v>44</v>
      </c>
      <c r="E247" s="105">
        <v>41204</v>
      </c>
      <c r="F247" s="68">
        <v>12184</v>
      </c>
      <c r="G247" s="295">
        <f t="shared" si="3"/>
        <v>29.56994466556645</v>
      </c>
      <c r="H247" s="10"/>
      <c r="I247" s="10"/>
    </row>
    <row r="248" spans="1:9" ht="12.75">
      <c r="A248" s="49"/>
      <c r="C248" s="21">
        <v>4220</v>
      </c>
      <c r="D248" s="113" t="s">
        <v>90</v>
      </c>
      <c r="E248" s="105">
        <v>430000</v>
      </c>
      <c r="F248" s="68">
        <v>209499</v>
      </c>
      <c r="G248" s="295">
        <f t="shared" si="3"/>
        <v>48.72069767441861</v>
      </c>
      <c r="H248" s="10"/>
      <c r="I248" s="10"/>
    </row>
    <row r="249" spans="1:9" ht="12.75">
      <c r="A249" s="49"/>
      <c r="C249" s="21">
        <v>4260</v>
      </c>
      <c r="D249" s="113" t="s">
        <v>53</v>
      </c>
      <c r="E249" s="105">
        <v>464396</v>
      </c>
      <c r="F249" s="68">
        <v>285540</v>
      </c>
      <c r="G249" s="295">
        <f t="shared" si="3"/>
        <v>61.486317711608194</v>
      </c>
      <c r="H249" s="10"/>
      <c r="I249" s="10"/>
    </row>
    <row r="250" spans="1:9" ht="12.75">
      <c r="A250" s="49"/>
      <c r="C250" s="21">
        <v>4270</v>
      </c>
      <c r="D250" s="113" t="s">
        <v>27</v>
      </c>
      <c r="E250" s="105">
        <v>93300</v>
      </c>
      <c r="F250" s="68">
        <v>85902</v>
      </c>
      <c r="G250" s="295">
        <f t="shared" si="3"/>
        <v>92.07073954983923</v>
      </c>
      <c r="H250" s="10"/>
      <c r="I250" s="10"/>
    </row>
    <row r="251" spans="1:9" ht="12.75">
      <c r="A251" s="49"/>
      <c r="C251" s="21">
        <v>4280</v>
      </c>
      <c r="D251" s="113" t="s">
        <v>54</v>
      </c>
      <c r="E251" s="105">
        <v>5000</v>
      </c>
      <c r="F251" s="68">
        <v>1940</v>
      </c>
      <c r="G251" s="295">
        <f t="shared" si="3"/>
        <v>38.800000000000004</v>
      </c>
      <c r="H251" s="10"/>
      <c r="I251" s="10"/>
    </row>
    <row r="252" spans="1:9" ht="12.75">
      <c r="A252" s="49"/>
      <c r="C252" s="21">
        <v>4300</v>
      </c>
      <c r="D252" s="113" t="s">
        <v>18</v>
      </c>
      <c r="E252" s="105">
        <v>51800</v>
      </c>
      <c r="F252" s="68">
        <v>27340</v>
      </c>
      <c r="G252" s="295">
        <f t="shared" si="3"/>
        <v>52.779922779922785</v>
      </c>
      <c r="H252" s="10"/>
      <c r="I252" s="10"/>
    </row>
    <row r="253" spans="1:9" ht="12.75">
      <c r="A253" s="49"/>
      <c r="C253" s="21">
        <v>4410</v>
      </c>
      <c r="D253" s="113" t="s">
        <v>45</v>
      </c>
      <c r="E253" s="105">
        <v>800</v>
      </c>
      <c r="F253" s="68"/>
      <c r="G253" s="295">
        <f t="shared" si="3"/>
        <v>0</v>
      </c>
      <c r="H253" s="10"/>
      <c r="I253" s="10"/>
    </row>
    <row r="254" spans="1:9" ht="12.75">
      <c r="A254" s="49"/>
      <c r="C254" s="21">
        <v>4440</v>
      </c>
      <c r="D254" s="113" t="s">
        <v>55</v>
      </c>
      <c r="E254" s="105">
        <v>149056</v>
      </c>
      <c r="F254" s="68">
        <v>112100</v>
      </c>
      <c r="G254" s="295">
        <f t="shared" si="3"/>
        <v>75.20663374838986</v>
      </c>
      <c r="H254" s="10"/>
      <c r="I254" s="10"/>
    </row>
    <row r="255" spans="1:9" ht="13.5" thickBot="1">
      <c r="A255" s="49"/>
      <c r="C255" s="21">
        <v>6050</v>
      </c>
      <c r="D255" s="113" t="s">
        <v>76</v>
      </c>
      <c r="E255" s="109">
        <v>115000</v>
      </c>
      <c r="F255" s="64">
        <v>114926</v>
      </c>
      <c r="G255" s="289">
        <f t="shared" si="3"/>
        <v>99.93565217391304</v>
      </c>
      <c r="H255" s="10"/>
      <c r="I255" s="10"/>
    </row>
    <row r="256" spans="1:9" ht="27" customHeight="1" thickBot="1">
      <c r="A256" s="49"/>
      <c r="B256" s="54">
        <v>85412</v>
      </c>
      <c r="C256" s="45"/>
      <c r="D256" s="138" t="s">
        <v>103</v>
      </c>
      <c r="E256" s="91">
        <f>SUM(E257:E258)</f>
        <v>316694</v>
      </c>
      <c r="F256" s="35">
        <f>SUM(F257:F258)</f>
        <v>177479</v>
      </c>
      <c r="G256" s="289">
        <f t="shared" si="3"/>
        <v>56.04116276279311</v>
      </c>
      <c r="H256" s="114"/>
      <c r="I256" s="114"/>
    </row>
    <row r="257" spans="1:9" ht="12.75">
      <c r="A257" s="49"/>
      <c r="C257" s="119">
        <v>4210</v>
      </c>
      <c r="D257" s="89" t="s">
        <v>44</v>
      </c>
      <c r="E257" s="68">
        <v>2000</v>
      </c>
      <c r="F257" s="105"/>
      <c r="G257" s="294">
        <f t="shared" si="3"/>
        <v>0</v>
      </c>
      <c r="H257" s="10"/>
      <c r="I257" s="10"/>
    </row>
    <row r="258" spans="1:9" ht="13.5" thickBot="1">
      <c r="A258" s="49"/>
      <c r="C258" s="119">
        <v>4300</v>
      </c>
      <c r="D258" s="89" t="s">
        <v>18</v>
      </c>
      <c r="E258" s="68">
        <v>314694</v>
      </c>
      <c r="F258" s="105">
        <v>177479</v>
      </c>
      <c r="G258" s="289">
        <f t="shared" si="3"/>
        <v>56.39732565603411</v>
      </c>
      <c r="H258" s="10"/>
      <c r="I258" s="10"/>
    </row>
    <row r="259" spans="1:9" ht="13.5" thickBot="1">
      <c r="A259" s="49"/>
      <c r="B259" s="54">
        <v>85495</v>
      </c>
      <c r="C259" s="70"/>
      <c r="D259" s="118" t="s">
        <v>17</v>
      </c>
      <c r="E259" s="66">
        <f>SUM(E260)</f>
        <v>11478</v>
      </c>
      <c r="F259" s="66">
        <f>SUM(F260)</f>
        <v>11478</v>
      </c>
      <c r="G259" s="295">
        <f t="shared" si="3"/>
        <v>100</v>
      </c>
      <c r="H259" s="10"/>
      <c r="I259" s="10"/>
    </row>
    <row r="260" spans="1:9" ht="13.5" thickBot="1">
      <c r="A260" s="49"/>
      <c r="C260" s="119">
        <v>4440</v>
      </c>
      <c r="D260" s="89" t="s">
        <v>55</v>
      </c>
      <c r="E260" s="52">
        <v>11478</v>
      </c>
      <c r="F260" s="52">
        <v>11478</v>
      </c>
      <c r="G260" s="294">
        <f t="shared" si="3"/>
        <v>100</v>
      </c>
      <c r="H260" s="10"/>
      <c r="I260" s="10"/>
    </row>
    <row r="261" spans="1:9" ht="13.5" thickBot="1">
      <c r="A261" s="54">
        <v>900</v>
      </c>
      <c r="B261" s="65"/>
      <c r="C261" s="70"/>
      <c r="D261" s="131" t="s">
        <v>104</v>
      </c>
      <c r="E261" s="41">
        <f>SUM(E262,E265,E268,E272,E275,E280)</f>
        <v>7303442</v>
      </c>
      <c r="F261" s="41">
        <f>SUM(F262,F265,F268,F272,F275,F280)</f>
        <v>2326711</v>
      </c>
      <c r="G261" s="296">
        <f t="shared" si="3"/>
        <v>31.85773228568119</v>
      </c>
      <c r="H261" s="114"/>
      <c r="I261" s="114"/>
    </row>
    <row r="262" spans="1:9" ht="13.5" thickBot="1">
      <c r="A262" s="49"/>
      <c r="B262" s="54">
        <v>90003</v>
      </c>
      <c r="C262" s="70"/>
      <c r="D262" s="88" t="s">
        <v>105</v>
      </c>
      <c r="E262" s="37">
        <f>SUM(E263:E264)</f>
        <v>431000</v>
      </c>
      <c r="F262" s="37">
        <f>SUM(F263:F264)</f>
        <v>245610</v>
      </c>
      <c r="G262" s="294">
        <f t="shared" si="3"/>
        <v>56.98607888631091</v>
      </c>
      <c r="H262" s="114"/>
      <c r="I262" s="114"/>
    </row>
    <row r="263" spans="1:9" ht="12.75">
      <c r="A263" s="49"/>
      <c r="C263" s="13">
        <v>4300</v>
      </c>
      <c r="D263" s="113" t="s">
        <v>18</v>
      </c>
      <c r="E263" s="52">
        <v>426448</v>
      </c>
      <c r="F263" s="112">
        <v>241058</v>
      </c>
      <c r="G263" s="294">
        <f t="shared" si="3"/>
        <v>56.52693880613815</v>
      </c>
      <c r="H263" s="10"/>
      <c r="I263" s="10"/>
    </row>
    <row r="264" spans="1:9" ht="13.5" thickBot="1">
      <c r="A264" s="49"/>
      <c r="C264" s="62">
        <v>4610</v>
      </c>
      <c r="D264" s="113" t="s">
        <v>106</v>
      </c>
      <c r="E264" s="64">
        <v>4552</v>
      </c>
      <c r="F264" s="109">
        <v>4552</v>
      </c>
      <c r="G264" s="289">
        <f t="shared" si="3"/>
        <v>100</v>
      </c>
      <c r="H264" s="10"/>
      <c r="I264" s="10"/>
    </row>
    <row r="265" spans="1:9" ht="13.5" thickBot="1">
      <c r="A265" s="49"/>
      <c r="B265" s="54">
        <v>90004</v>
      </c>
      <c r="C265" s="70"/>
      <c r="D265" s="88" t="s">
        <v>107</v>
      </c>
      <c r="E265" s="91">
        <f>SUM(E266:E267)</f>
        <v>383200</v>
      </c>
      <c r="F265" s="91">
        <f>SUM(F266:F267)</f>
        <v>122994</v>
      </c>
      <c r="G265" s="295">
        <f t="shared" si="3"/>
        <v>32.09655532359081</v>
      </c>
      <c r="H265" s="114"/>
      <c r="I265" s="114"/>
    </row>
    <row r="266" spans="1:9" ht="12.75">
      <c r="A266" s="49"/>
      <c r="C266" s="119">
        <v>4210</v>
      </c>
      <c r="D266" s="89" t="s">
        <v>101</v>
      </c>
      <c r="E266" s="52">
        <v>13200</v>
      </c>
      <c r="F266" s="112"/>
      <c r="G266" s="294">
        <f t="shared" si="3"/>
        <v>0</v>
      </c>
      <c r="H266" s="10"/>
      <c r="I266" s="10"/>
    </row>
    <row r="267" spans="1:9" ht="13.5" thickBot="1">
      <c r="A267" s="49"/>
      <c r="C267" s="119">
        <v>4300</v>
      </c>
      <c r="D267" s="89" t="s">
        <v>18</v>
      </c>
      <c r="E267" s="64">
        <v>370000</v>
      </c>
      <c r="F267" s="109">
        <v>122994</v>
      </c>
      <c r="G267" s="289">
        <f t="shared" si="3"/>
        <v>33.24162162162162</v>
      </c>
      <c r="H267" s="10"/>
      <c r="I267" s="10"/>
    </row>
    <row r="268" spans="1:9" ht="13.5" thickBot="1">
      <c r="A268" s="49"/>
      <c r="B268" s="54">
        <v>90015</v>
      </c>
      <c r="C268" s="70"/>
      <c r="D268" s="88" t="s">
        <v>108</v>
      </c>
      <c r="E268" s="41">
        <f>SUM(E269:E271)</f>
        <v>685000</v>
      </c>
      <c r="F268" s="41">
        <f>SUM(F269:F271)</f>
        <v>339607</v>
      </c>
      <c r="G268" s="295">
        <f t="shared" si="3"/>
        <v>49.57766423357664</v>
      </c>
      <c r="H268" s="114"/>
      <c r="I268" s="114"/>
    </row>
    <row r="269" spans="1:9" ht="12.75">
      <c r="A269" s="49"/>
      <c r="C269" s="119">
        <v>4260</v>
      </c>
      <c r="D269" s="89" t="s">
        <v>53</v>
      </c>
      <c r="E269" s="52">
        <v>417000</v>
      </c>
      <c r="F269" s="112">
        <v>230421</v>
      </c>
      <c r="G269" s="294">
        <f t="shared" si="3"/>
        <v>55.2568345323741</v>
      </c>
      <c r="H269" s="10"/>
      <c r="I269" s="10"/>
    </row>
    <row r="270" spans="1:9" ht="12.75">
      <c r="A270" s="49"/>
      <c r="C270" s="119">
        <v>4300</v>
      </c>
      <c r="D270" s="89" t="s">
        <v>18</v>
      </c>
      <c r="E270" s="68">
        <v>258000</v>
      </c>
      <c r="F270" s="105">
        <v>109186</v>
      </c>
      <c r="G270" s="295">
        <f t="shared" si="3"/>
        <v>42.32015503875969</v>
      </c>
      <c r="H270" s="10"/>
      <c r="I270" s="10"/>
    </row>
    <row r="271" spans="1:9" ht="13.5" thickBot="1">
      <c r="A271" s="49"/>
      <c r="C271" s="119">
        <v>6050</v>
      </c>
      <c r="D271" s="89" t="s">
        <v>76</v>
      </c>
      <c r="E271" s="68">
        <v>10000</v>
      </c>
      <c r="F271" s="105"/>
      <c r="G271" s="295">
        <f aca="true" t="shared" si="4" ref="G271:G306">SUM(F271/E271)*100</f>
        <v>0</v>
      </c>
      <c r="H271" s="10"/>
      <c r="I271" s="10"/>
    </row>
    <row r="272" spans="1:9" ht="13.5" thickBot="1">
      <c r="A272" s="49"/>
      <c r="B272" s="54">
        <v>90017</v>
      </c>
      <c r="C272" s="126"/>
      <c r="D272" s="88" t="s">
        <v>109</v>
      </c>
      <c r="E272" s="66">
        <f>SUM(E273:E274)</f>
        <v>1082000</v>
      </c>
      <c r="F272" s="66">
        <f>SUM(F273:F274)</f>
        <v>175926</v>
      </c>
      <c r="G272" s="296">
        <f t="shared" si="4"/>
        <v>16.259334565619223</v>
      </c>
      <c r="H272" s="10"/>
      <c r="I272" s="10"/>
    </row>
    <row r="273" spans="1:9" ht="25.5">
      <c r="A273" s="49"/>
      <c r="B273" s="77"/>
      <c r="C273" s="13">
        <v>2650</v>
      </c>
      <c r="D273" s="92" t="s">
        <v>110</v>
      </c>
      <c r="E273" s="53">
        <v>352000</v>
      </c>
      <c r="F273" s="78">
        <v>175926</v>
      </c>
      <c r="G273" s="294">
        <f t="shared" si="4"/>
        <v>49.97897727272727</v>
      </c>
      <c r="H273" s="10"/>
      <c r="I273" s="10"/>
    </row>
    <row r="274" spans="1:9" ht="39" thickBot="1">
      <c r="A274" s="49"/>
      <c r="C274" s="62">
        <v>6210</v>
      </c>
      <c r="D274" s="127" t="s">
        <v>30</v>
      </c>
      <c r="E274" s="69">
        <v>730000</v>
      </c>
      <c r="F274" s="10"/>
      <c r="G274" s="289">
        <f t="shared" si="4"/>
        <v>0</v>
      </c>
      <c r="H274" s="10"/>
      <c r="I274" s="10"/>
    </row>
    <row r="275" spans="1:9" ht="13.5" thickBot="1">
      <c r="A275" s="49"/>
      <c r="B275" s="54">
        <v>90095</v>
      </c>
      <c r="C275" s="126"/>
      <c r="D275" s="88" t="s">
        <v>111</v>
      </c>
      <c r="E275" s="41">
        <f>SUM(E276:E279)</f>
        <v>99442</v>
      </c>
      <c r="F275" s="41">
        <f>SUM(F276:F279)</f>
        <v>45819</v>
      </c>
      <c r="G275" s="296">
        <f t="shared" si="4"/>
        <v>46.076104664025266</v>
      </c>
      <c r="H275" s="114"/>
      <c r="I275" s="114"/>
    </row>
    <row r="276" spans="1:9" ht="12.75">
      <c r="A276" s="49"/>
      <c r="B276" s="74"/>
      <c r="C276" s="13">
        <v>4110</v>
      </c>
      <c r="D276" s="14" t="s">
        <v>51</v>
      </c>
      <c r="E276" s="52">
        <v>228</v>
      </c>
      <c r="F276" s="78">
        <v>101</v>
      </c>
      <c r="G276" s="294">
        <f t="shared" si="4"/>
        <v>44.29824561403509</v>
      </c>
      <c r="H276" s="10"/>
      <c r="I276" s="10"/>
    </row>
    <row r="277" spans="1:9" ht="12.75">
      <c r="A277" s="49"/>
      <c r="B277" s="47"/>
      <c r="C277" s="21">
        <v>4120</v>
      </c>
      <c r="D277" s="3" t="s">
        <v>52</v>
      </c>
      <c r="E277" s="68">
        <v>34</v>
      </c>
      <c r="F277" s="10">
        <v>15</v>
      </c>
      <c r="G277" s="295">
        <f t="shared" si="4"/>
        <v>44.11764705882353</v>
      </c>
      <c r="H277" s="10"/>
      <c r="I277" s="10"/>
    </row>
    <row r="278" spans="1:9" ht="12.75">
      <c r="A278" s="49"/>
      <c r="B278" s="47"/>
      <c r="C278" s="21">
        <v>4210</v>
      </c>
      <c r="D278" s="3" t="s">
        <v>101</v>
      </c>
      <c r="E278" s="68">
        <v>7500</v>
      </c>
      <c r="F278" s="10">
        <v>3502</v>
      </c>
      <c r="G278" s="295">
        <f t="shared" si="4"/>
        <v>46.69333333333333</v>
      </c>
      <c r="H278" s="10"/>
      <c r="I278" s="10"/>
    </row>
    <row r="279" spans="1:9" ht="13.5" thickBot="1">
      <c r="A279" s="49"/>
      <c r="B279" s="47"/>
      <c r="C279" s="62">
        <v>4300</v>
      </c>
      <c r="D279" s="3" t="s">
        <v>18</v>
      </c>
      <c r="E279" s="64">
        <v>91680</v>
      </c>
      <c r="F279" s="10">
        <v>42201</v>
      </c>
      <c r="G279" s="289">
        <f t="shared" si="4"/>
        <v>46.03075916230367</v>
      </c>
      <c r="H279" s="10"/>
      <c r="I279" s="10"/>
    </row>
    <row r="280" spans="1:9" ht="13.5" thickBot="1">
      <c r="A280" s="49"/>
      <c r="B280" s="54">
        <v>90095</v>
      </c>
      <c r="C280" s="126"/>
      <c r="D280" s="88" t="s">
        <v>112</v>
      </c>
      <c r="E280" s="41">
        <f>SUM(E281,E282)</f>
        <v>4622800</v>
      </c>
      <c r="F280" s="41">
        <f>SUM(F281,F282)</f>
        <v>1396755</v>
      </c>
      <c r="G280" s="296">
        <f t="shared" si="4"/>
        <v>30.214480401488274</v>
      </c>
      <c r="H280" s="114"/>
      <c r="I280" s="114"/>
    </row>
    <row r="281" spans="1:9" ht="12.75">
      <c r="A281" s="49"/>
      <c r="B281" s="47"/>
      <c r="C281" s="139">
        <v>4300</v>
      </c>
      <c r="D281" s="140" t="s">
        <v>18</v>
      </c>
      <c r="E281" s="141">
        <v>300000</v>
      </c>
      <c r="F281" s="142"/>
      <c r="G281" s="294">
        <f t="shared" si="4"/>
        <v>0</v>
      </c>
      <c r="H281" s="336"/>
      <c r="I281" s="336"/>
    </row>
    <row r="282" spans="1:9" ht="13.5" thickBot="1">
      <c r="A282" s="49"/>
      <c r="C282" s="119">
        <v>6050</v>
      </c>
      <c r="D282" s="89" t="s">
        <v>76</v>
      </c>
      <c r="E282" s="64">
        <v>4322800</v>
      </c>
      <c r="F282" s="109">
        <v>1396755</v>
      </c>
      <c r="G282" s="289">
        <f t="shared" si="4"/>
        <v>32.311349125566764</v>
      </c>
      <c r="H282" s="10"/>
      <c r="I282" s="10"/>
    </row>
    <row r="283" spans="1:9" ht="27.75" customHeight="1" thickBot="1">
      <c r="A283" s="143">
        <v>921</v>
      </c>
      <c r="B283" s="65"/>
      <c r="C283" s="126"/>
      <c r="D283" s="144" t="s">
        <v>113</v>
      </c>
      <c r="E283" s="145">
        <f>SUM(E284,E288,E290)</f>
        <v>1387147</v>
      </c>
      <c r="F283" s="145">
        <f>SUM(F284,F288,F290)</f>
        <v>666187</v>
      </c>
      <c r="G283" s="298">
        <f t="shared" si="4"/>
        <v>48.025695906778445</v>
      </c>
      <c r="H283" s="114"/>
      <c r="I283" s="114"/>
    </row>
    <row r="284" spans="1:9" ht="13.5" thickBot="1">
      <c r="A284" s="85"/>
      <c r="B284" s="54">
        <v>92105</v>
      </c>
      <c r="C284" s="70"/>
      <c r="D284" s="88" t="s">
        <v>114</v>
      </c>
      <c r="E284" s="41">
        <f>SUM(E285:E287)</f>
        <v>136587</v>
      </c>
      <c r="F284" s="41">
        <f>SUM(F285:F287)</f>
        <v>95685</v>
      </c>
      <c r="G284" s="296">
        <f t="shared" si="4"/>
        <v>70.05425113663819</v>
      </c>
      <c r="H284" s="114"/>
      <c r="I284" s="114"/>
    </row>
    <row r="285" spans="1:9" ht="12.75">
      <c r="A285" s="11"/>
      <c r="B285" s="74"/>
      <c r="C285" s="13">
        <v>3020</v>
      </c>
      <c r="D285" s="76" t="s">
        <v>48</v>
      </c>
      <c r="E285" s="37">
        <v>7500</v>
      </c>
      <c r="F285" s="102">
        <v>7500</v>
      </c>
      <c r="G285" s="294">
        <f t="shared" si="4"/>
        <v>100</v>
      </c>
      <c r="H285" s="114"/>
      <c r="I285" s="114"/>
    </row>
    <row r="286" spans="1:9" ht="12.75">
      <c r="A286" s="49"/>
      <c r="C286" s="21">
        <v>4210</v>
      </c>
      <c r="D286" s="89" t="s">
        <v>101</v>
      </c>
      <c r="E286" s="68">
        <v>20000</v>
      </c>
      <c r="F286" s="105">
        <v>9175</v>
      </c>
      <c r="G286" s="295">
        <f t="shared" si="4"/>
        <v>45.875</v>
      </c>
      <c r="H286" s="10"/>
      <c r="I286" s="10"/>
    </row>
    <row r="287" spans="1:9" ht="13.5" thickBot="1">
      <c r="A287" s="49"/>
      <c r="C287" s="62">
        <v>4300</v>
      </c>
      <c r="D287" s="89" t="s">
        <v>18</v>
      </c>
      <c r="E287" s="68">
        <v>109087</v>
      </c>
      <c r="F287" s="105">
        <v>79010</v>
      </c>
      <c r="G287" s="289">
        <f t="shared" si="4"/>
        <v>72.42842868536123</v>
      </c>
      <c r="H287" s="10"/>
      <c r="I287" s="10"/>
    </row>
    <row r="288" spans="1:9" ht="13.5" thickBot="1">
      <c r="A288" s="49"/>
      <c r="B288" s="54">
        <v>92116</v>
      </c>
      <c r="C288" s="70"/>
      <c r="D288" s="88" t="s">
        <v>115</v>
      </c>
      <c r="E288" s="41">
        <f>SUM(E289)</f>
        <v>1171537</v>
      </c>
      <c r="F288" s="41">
        <f>SUM(F289)</f>
        <v>569000</v>
      </c>
      <c r="G288" s="295">
        <f t="shared" si="4"/>
        <v>48.56867516774972</v>
      </c>
      <c r="H288" s="114"/>
      <c r="I288" s="114"/>
    </row>
    <row r="289" spans="1:9" ht="13.5" thickBot="1">
      <c r="A289" s="49"/>
      <c r="C289" s="119">
        <v>2550</v>
      </c>
      <c r="D289" s="89" t="s">
        <v>116</v>
      </c>
      <c r="E289" s="38">
        <v>1171537</v>
      </c>
      <c r="F289" s="38">
        <v>569000</v>
      </c>
      <c r="G289" s="294">
        <f t="shared" si="4"/>
        <v>48.56867516774972</v>
      </c>
      <c r="H289" s="114"/>
      <c r="I289" s="114"/>
    </row>
    <row r="290" spans="1:9" ht="25.5" customHeight="1" thickBot="1">
      <c r="A290" s="49"/>
      <c r="B290" s="54">
        <v>92120</v>
      </c>
      <c r="C290" s="70"/>
      <c r="D290" s="138" t="s">
        <v>117</v>
      </c>
      <c r="E290" s="41">
        <f>SUM(E291:E292)</f>
        <v>79023</v>
      </c>
      <c r="F290" s="41">
        <f>SUM(F291:F292)</f>
        <v>1502</v>
      </c>
      <c r="G290" s="296">
        <f t="shared" si="4"/>
        <v>1.9007124508054616</v>
      </c>
      <c r="H290" s="114"/>
      <c r="I290" s="114"/>
    </row>
    <row r="291" spans="1:9" ht="12.75">
      <c r="A291" s="49"/>
      <c r="B291" s="47"/>
      <c r="C291" s="13">
        <v>4210</v>
      </c>
      <c r="D291" s="146" t="s">
        <v>101</v>
      </c>
      <c r="E291" s="38">
        <v>1242</v>
      </c>
      <c r="F291" s="114">
        <v>892</v>
      </c>
      <c r="G291" s="294">
        <f t="shared" si="4"/>
        <v>71.81964573268921</v>
      </c>
      <c r="H291" s="114"/>
      <c r="I291" s="114"/>
    </row>
    <row r="292" spans="1:9" ht="13.5" thickBot="1">
      <c r="A292" s="49"/>
      <c r="C292" s="62">
        <v>4300</v>
      </c>
      <c r="D292" s="3" t="s">
        <v>18</v>
      </c>
      <c r="E292" s="64">
        <v>77781</v>
      </c>
      <c r="F292" s="10">
        <v>610</v>
      </c>
      <c r="G292" s="289">
        <f t="shared" si="4"/>
        <v>0.7842532237950142</v>
      </c>
      <c r="H292" s="10"/>
      <c r="I292" s="10"/>
    </row>
    <row r="293" spans="1:9" ht="22.5" customHeight="1" thickBot="1">
      <c r="A293" s="54">
        <v>926</v>
      </c>
      <c r="B293" s="65"/>
      <c r="C293" s="126"/>
      <c r="D293" s="131" t="s">
        <v>118</v>
      </c>
      <c r="E293" s="41">
        <f>SUM(E294)</f>
        <v>996914</v>
      </c>
      <c r="F293" s="41">
        <f>SUM(F294)</f>
        <v>452760</v>
      </c>
      <c r="G293" s="296">
        <f t="shared" si="4"/>
        <v>45.41615425202174</v>
      </c>
      <c r="H293" s="114"/>
      <c r="I293" s="114"/>
    </row>
    <row r="294" spans="1:9" ht="13.5" thickBot="1">
      <c r="A294" s="11"/>
      <c r="B294" s="54">
        <v>92604</v>
      </c>
      <c r="C294" s="70"/>
      <c r="D294" s="88" t="s">
        <v>119</v>
      </c>
      <c r="E294" s="41">
        <f>SUM(E295:E306)</f>
        <v>996914</v>
      </c>
      <c r="F294" s="41">
        <f>SUM(F295:F306)</f>
        <v>452760</v>
      </c>
      <c r="G294" s="296">
        <f t="shared" si="4"/>
        <v>45.41615425202174</v>
      </c>
      <c r="H294" s="114"/>
      <c r="I294" s="114"/>
    </row>
    <row r="295" spans="1:9" ht="12.75">
      <c r="A295" s="49"/>
      <c r="B295" s="47"/>
      <c r="C295" s="13">
        <v>3020</v>
      </c>
      <c r="D295" s="76" t="s">
        <v>48</v>
      </c>
      <c r="E295" s="38">
        <v>1100</v>
      </c>
      <c r="F295" s="38">
        <v>110</v>
      </c>
      <c r="G295" s="294">
        <f t="shared" si="4"/>
        <v>10</v>
      </c>
      <c r="H295" s="114"/>
      <c r="I295" s="114"/>
    </row>
    <row r="296" spans="1:9" ht="12.75">
      <c r="A296" s="49"/>
      <c r="C296" s="21">
        <v>4010</v>
      </c>
      <c r="D296" s="89" t="s">
        <v>49</v>
      </c>
      <c r="E296" s="68">
        <v>516400</v>
      </c>
      <c r="F296" s="68">
        <v>216486</v>
      </c>
      <c r="G296" s="295">
        <f t="shared" si="4"/>
        <v>41.92215336948102</v>
      </c>
      <c r="H296" s="10"/>
      <c r="I296" s="10"/>
    </row>
    <row r="297" spans="1:9" ht="12.75">
      <c r="A297" s="49"/>
      <c r="C297" s="21">
        <v>4040</v>
      </c>
      <c r="D297" s="89" t="s">
        <v>50</v>
      </c>
      <c r="E297" s="68">
        <v>41400</v>
      </c>
      <c r="F297" s="68">
        <v>36665</v>
      </c>
      <c r="G297" s="295">
        <f t="shared" si="4"/>
        <v>88.56280193236715</v>
      </c>
      <c r="H297" s="10"/>
      <c r="I297" s="10"/>
    </row>
    <row r="298" spans="1:9" ht="12.75">
      <c r="A298" s="49"/>
      <c r="C298" s="21">
        <v>4110</v>
      </c>
      <c r="D298" s="89" t="s">
        <v>51</v>
      </c>
      <c r="E298" s="68">
        <v>102000</v>
      </c>
      <c r="F298" s="68">
        <v>49073</v>
      </c>
      <c r="G298" s="295">
        <f t="shared" si="4"/>
        <v>48.11078431372549</v>
      </c>
      <c r="H298" s="10"/>
      <c r="I298" s="10"/>
    </row>
    <row r="299" spans="1:9" ht="12.75">
      <c r="A299" s="49"/>
      <c r="C299" s="21">
        <v>4120</v>
      </c>
      <c r="D299" s="89" t="s">
        <v>52</v>
      </c>
      <c r="E299" s="68">
        <v>14000</v>
      </c>
      <c r="F299" s="68">
        <v>6607</v>
      </c>
      <c r="G299" s="295">
        <f t="shared" si="4"/>
        <v>47.19285714285714</v>
      </c>
      <c r="H299" s="10"/>
      <c r="I299" s="10"/>
    </row>
    <row r="300" spans="1:9" ht="12.75">
      <c r="A300" s="49"/>
      <c r="C300" s="21">
        <v>4210</v>
      </c>
      <c r="D300" s="89" t="s">
        <v>44</v>
      </c>
      <c r="E300" s="68">
        <v>40000</v>
      </c>
      <c r="F300" s="68">
        <v>19048</v>
      </c>
      <c r="G300" s="295">
        <f t="shared" si="4"/>
        <v>47.620000000000005</v>
      </c>
      <c r="H300" s="10"/>
      <c r="I300" s="10"/>
    </row>
    <row r="301" spans="1:9" ht="12.75">
      <c r="A301" s="49"/>
      <c r="C301" s="21">
        <v>4260</v>
      </c>
      <c r="D301" s="89" t="s">
        <v>53</v>
      </c>
      <c r="E301" s="68">
        <v>110333</v>
      </c>
      <c r="F301" s="68">
        <v>50021</v>
      </c>
      <c r="G301" s="295">
        <f t="shared" si="4"/>
        <v>45.33639074438292</v>
      </c>
      <c r="H301" s="10"/>
      <c r="I301" s="10"/>
    </row>
    <row r="302" spans="1:9" ht="12.75">
      <c r="A302" s="49"/>
      <c r="C302" s="21">
        <v>4270</v>
      </c>
      <c r="D302" s="89" t="s">
        <v>27</v>
      </c>
      <c r="E302" s="68">
        <v>3000</v>
      </c>
      <c r="F302" s="68">
        <v>954</v>
      </c>
      <c r="G302" s="295">
        <f t="shared" si="4"/>
        <v>31.8</v>
      </c>
      <c r="H302" s="10"/>
      <c r="I302" s="10"/>
    </row>
    <row r="303" spans="1:9" ht="12.75">
      <c r="A303" s="49"/>
      <c r="C303" s="21">
        <v>4300</v>
      </c>
      <c r="D303" s="89" t="s">
        <v>18</v>
      </c>
      <c r="E303" s="68">
        <v>145900</v>
      </c>
      <c r="F303" s="68">
        <v>59343</v>
      </c>
      <c r="G303" s="295">
        <f t="shared" si="4"/>
        <v>40.6737491432488</v>
      </c>
      <c r="H303" s="10"/>
      <c r="I303" s="10"/>
    </row>
    <row r="304" spans="1:9" ht="12.75">
      <c r="A304" s="49"/>
      <c r="C304" s="21">
        <v>4410</v>
      </c>
      <c r="D304" s="89" t="s">
        <v>45</v>
      </c>
      <c r="E304" s="68">
        <v>3300</v>
      </c>
      <c r="F304" s="68">
        <v>1280</v>
      </c>
      <c r="G304" s="295">
        <f t="shared" si="4"/>
        <v>38.78787878787879</v>
      </c>
      <c r="H304" s="10"/>
      <c r="I304" s="10"/>
    </row>
    <row r="305" spans="1:9" ht="12.75">
      <c r="A305" s="49"/>
      <c r="C305" s="21">
        <v>4430</v>
      </c>
      <c r="D305" s="89" t="s">
        <v>33</v>
      </c>
      <c r="E305" s="68">
        <v>5500</v>
      </c>
      <c r="F305" s="68">
        <v>1188</v>
      </c>
      <c r="G305" s="295">
        <f t="shared" si="4"/>
        <v>21.6</v>
      </c>
      <c r="H305" s="10"/>
      <c r="I305" s="10"/>
    </row>
    <row r="306" spans="1:9" ht="13.5" thickBot="1">
      <c r="A306" s="85"/>
      <c r="B306" s="79"/>
      <c r="C306" s="62">
        <v>4440</v>
      </c>
      <c r="D306" s="63" t="s">
        <v>55</v>
      </c>
      <c r="E306" s="64">
        <v>13981</v>
      </c>
      <c r="F306" s="64">
        <v>11985</v>
      </c>
      <c r="G306" s="289">
        <f t="shared" si="4"/>
        <v>85.72348186824976</v>
      </c>
      <c r="H306" s="10"/>
      <c r="I306" s="10"/>
    </row>
    <row r="307" spans="3:5" ht="12.75">
      <c r="C307" s="147"/>
      <c r="D307" s="148"/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spans="1:6" ht="15">
      <c r="A349" s="149" t="s">
        <v>120</v>
      </c>
      <c r="B349" s="149"/>
      <c r="C349" s="150" t="s">
        <v>121</v>
      </c>
      <c r="D349" s="149"/>
      <c r="E349" s="151"/>
      <c r="F349"/>
    </row>
    <row r="350" spans="1:6" ht="15">
      <c r="A350" s="149"/>
      <c r="B350" s="149"/>
      <c r="C350" s="150" t="s">
        <v>122</v>
      </c>
      <c r="D350" s="149"/>
      <c r="E350" s="151"/>
      <c r="F350"/>
    </row>
    <row r="351" spans="1:6" ht="15.75">
      <c r="A351" s="149"/>
      <c r="B351" s="149"/>
      <c r="C351" s="152"/>
      <c r="D351" s="153" t="s">
        <v>123</v>
      </c>
      <c r="E351" s="154"/>
      <c r="F351"/>
    </row>
    <row r="352" spans="1:6" ht="13.5" thickBot="1">
      <c r="A352" s="3"/>
      <c r="B352" s="155"/>
      <c r="C352" s="19"/>
      <c r="D352" s="156"/>
      <c r="E352" s="157"/>
      <c r="F352"/>
    </row>
    <row r="353" spans="1:9" ht="12.75">
      <c r="A353" s="158" t="s">
        <v>124</v>
      </c>
      <c r="B353" s="159" t="s">
        <v>125</v>
      </c>
      <c r="C353" s="159" t="s">
        <v>5</v>
      </c>
      <c r="D353" s="159" t="s">
        <v>126</v>
      </c>
      <c r="E353" s="160" t="s">
        <v>7</v>
      </c>
      <c r="F353" s="160" t="s">
        <v>7</v>
      </c>
      <c r="G353" s="299" t="s">
        <v>9</v>
      </c>
      <c r="H353" s="337"/>
      <c r="I353" s="337"/>
    </row>
    <row r="354" spans="1:9" ht="13.5" thickBot="1">
      <c r="A354" s="161"/>
      <c r="B354" s="162"/>
      <c r="C354" s="162"/>
      <c r="D354" s="163"/>
      <c r="E354" s="164">
        <v>2003</v>
      </c>
      <c r="F354" s="164">
        <v>2003</v>
      </c>
      <c r="G354" s="300"/>
      <c r="H354" s="338"/>
      <c r="I354" s="338"/>
    </row>
    <row r="355" spans="1:9" ht="12.75">
      <c r="A355" s="165"/>
      <c r="B355" s="166"/>
      <c r="C355" s="166"/>
      <c r="D355" s="167"/>
      <c r="E355" s="168"/>
      <c r="F355" s="168"/>
      <c r="G355" s="301"/>
      <c r="H355" s="338"/>
      <c r="I355" s="338"/>
    </row>
    <row r="356" spans="1:9" ht="12.75">
      <c r="A356" s="165"/>
      <c r="B356" s="166"/>
      <c r="C356" s="166"/>
      <c r="D356" s="167"/>
      <c r="E356" s="168"/>
      <c r="F356" s="168"/>
      <c r="G356" s="301"/>
      <c r="H356" s="338"/>
      <c r="I356" s="338"/>
    </row>
    <row r="357" spans="1:9" ht="13.5" thickBot="1">
      <c r="A357" s="170"/>
      <c r="B357" s="171"/>
      <c r="C357" s="171"/>
      <c r="D357" s="19" t="s">
        <v>127</v>
      </c>
      <c r="E357" s="172">
        <f>SUM(E358,E364,E374,E377,E403)</f>
        <v>2444674</v>
      </c>
      <c r="F357" s="172">
        <f>SUM(F358,F364,F374,F377,F403)</f>
        <v>1340389</v>
      </c>
      <c r="G357" s="302">
        <f>SUM(F357/E357)*100</f>
        <v>54.82894651802245</v>
      </c>
      <c r="H357" s="339"/>
      <c r="I357" s="339"/>
    </row>
    <row r="358" spans="1:9" ht="15.75" thickBot="1">
      <c r="A358" s="173">
        <v>750</v>
      </c>
      <c r="B358" s="174"/>
      <c r="C358" s="174"/>
      <c r="D358" s="175" t="s">
        <v>128</v>
      </c>
      <c r="E358" s="176">
        <f>SUM(E359)</f>
        <v>106649</v>
      </c>
      <c r="F358" s="176">
        <f>SUM(F359)</f>
        <v>53994</v>
      </c>
      <c r="G358" s="303">
        <f>SUM(F358/E358)*100</f>
        <v>50.6277602227869</v>
      </c>
      <c r="H358" s="340"/>
      <c r="I358" s="340"/>
    </row>
    <row r="359" spans="1:9" ht="13.5" thickBot="1">
      <c r="A359" s="170"/>
      <c r="B359" s="177">
        <v>75011</v>
      </c>
      <c r="C359" s="178"/>
      <c r="D359" s="179" t="s">
        <v>129</v>
      </c>
      <c r="E359" s="180">
        <f>SUM(E360:E363)</f>
        <v>106649</v>
      </c>
      <c r="F359" s="180">
        <f>SUM(F360:F363)</f>
        <v>53994</v>
      </c>
      <c r="G359" s="304">
        <f aca="true" t="shared" si="5" ref="G359:G406">SUM(F359/E359)*100</f>
        <v>50.6277602227869</v>
      </c>
      <c r="H359" s="339"/>
      <c r="I359" s="339"/>
    </row>
    <row r="360" spans="1:9" ht="12.75">
      <c r="A360" s="170"/>
      <c r="B360" s="19"/>
      <c r="C360" s="181">
        <v>4010</v>
      </c>
      <c r="D360" s="182" t="s">
        <v>49</v>
      </c>
      <c r="E360" s="183">
        <v>68893.4</v>
      </c>
      <c r="F360" s="184">
        <v>28625</v>
      </c>
      <c r="G360" s="305">
        <f t="shared" si="5"/>
        <v>41.549698519742094</v>
      </c>
      <c r="H360" s="211"/>
      <c r="I360" s="211"/>
    </row>
    <row r="361" spans="1:9" ht="12.75">
      <c r="A361" s="170"/>
      <c r="B361" s="19"/>
      <c r="C361" s="186">
        <v>4040</v>
      </c>
      <c r="D361" s="117" t="s">
        <v>50</v>
      </c>
      <c r="E361" s="183">
        <v>19735.6</v>
      </c>
      <c r="F361" s="184">
        <v>19736</v>
      </c>
      <c r="G361" s="306">
        <f t="shared" si="5"/>
        <v>100.00202679421959</v>
      </c>
      <c r="H361" s="211"/>
      <c r="I361" s="211"/>
    </row>
    <row r="362" spans="1:9" ht="12.75">
      <c r="A362" s="170"/>
      <c r="B362" s="19"/>
      <c r="C362" s="186">
        <v>4110</v>
      </c>
      <c r="D362" s="117" t="s">
        <v>51</v>
      </c>
      <c r="E362" s="183">
        <v>15849</v>
      </c>
      <c r="F362" s="184">
        <v>4932</v>
      </c>
      <c r="G362" s="306">
        <f t="shared" si="5"/>
        <v>31.118682566723454</v>
      </c>
      <c r="H362" s="211"/>
      <c r="I362" s="211"/>
    </row>
    <row r="363" spans="1:9" ht="13.5" thickBot="1">
      <c r="A363" s="170"/>
      <c r="B363" s="19"/>
      <c r="C363" s="186">
        <v>4120</v>
      </c>
      <c r="D363" s="117" t="s">
        <v>52</v>
      </c>
      <c r="E363" s="183">
        <v>2171</v>
      </c>
      <c r="F363" s="184">
        <v>701</v>
      </c>
      <c r="G363" s="307">
        <f t="shared" si="5"/>
        <v>32.28926761860894</v>
      </c>
      <c r="H363" s="211"/>
      <c r="I363" s="211"/>
    </row>
    <row r="364" spans="1:9" ht="45.75" thickBot="1">
      <c r="A364" s="173">
        <v>751</v>
      </c>
      <c r="B364" s="174"/>
      <c r="C364" s="174"/>
      <c r="D364" s="188" t="s">
        <v>130</v>
      </c>
      <c r="E364" s="176">
        <f>SUM(E365,E367)</f>
        <v>63786</v>
      </c>
      <c r="F364" s="176">
        <f>SUM(F365,F367)</f>
        <v>54065</v>
      </c>
      <c r="G364" s="308">
        <f t="shared" si="5"/>
        <v>84.75997867870693</v>
      </c>
      <c r="H364" s="340"/>
      <c r="I364" s="340"/>
    </row>
    <row r="365" spans="1:9" ht="32.25" customHeight="1" thickBot="1">
      <c r="A365" s="170"/>
      <c r="B365" s="177">
        <v>75101</v>
      </c>
      <c r="C365" s="178"/>
      <c r="D365" s="189" t="s">
        <v>131</v>
      </c>
      <c r="E365" s="180">
        <f>SUM(E366:E366)</f>
        <v>5730</v>
      </c>
      <c r="F365" s="180">
        <f>SUM(F366:F366)</f>
        <v>0</v>
      </c>
      <c r="G365" s="303">
        <f t="shared" si="5"/>
        <v>0</v>
      </c>
      <c r="H365" s="339"/>
      <c r="I365" s="339"/>
    </row>
    <row r="366" spans="1:9" ht="15.75" thickBot="1">
      <c r="A366" s="170"/>
      <c r="B366" s="19"/>
      <c r="C366" s="186">
        <v>4210</v>
      </c>
      <c r="D366" s="117" t="s">
        <v>44</v>
      </c>
      <c r="E366" s="190">
        <v>5730</v>
      </c>
      <c r="F366" s="190"/>
      <c r="G366" s="309">
        <f t="shared" si="5"/>
        <v>0</v>
      </c>
      <c r="H366" s="211"/>
      <c r="I366" s="211"/>
    </row>
    <row r="367" spans="1:9" ht="15.75" thickBot="1">
      <c r="A367" s="170"/>
      <c r="B367" s="177">
        <v>75110</v>
      </c>
      <c r="C367" s="191"/>
      <c r="D367" s="182" t="s">
        <v>132</v>
      </c>
      <c r="E367" s="185">
        <f>SUM(E368:E373)</f>
        <v>58056</v>
      </c>
      <c r="F367" s="185">
        <f>SUM(F368:F373)</f>
        <v>54065</v>
      </c>
      <c r="G367" s="309">
        <f t="shared" si="5"/>
        <v>93.12560286619815</v>
      </c>
      <c r="H367" s="211"/>
      <c r="I367" s="211"/>
    </row>
    <row r="368" spans="1:9" ht="15">
      <c r="A368" s="170"/>
      <c r="B368" s="19"/>
      <c r="C368" s="181">
        <v>3030</v>
      </c>
      <c r="D368" s="87" t="s">
        <v>43</v>
      </c>
      <c r="E368" s="185">
        <v>40120</v>
      </c>
      <c r="F368" s="193">
        <v>39101</v>
      </c>
      <c r="G368" s="310">
        <f t="shared" si="5"/>
        <v>97.46011964107677</v>
      </c>
      <c r="H368" s="211"/>
      <c r="I368" s="211"/>
    </row>
    <row r="369" spans="1:9" ht="15">
      <c r="A369" s="170"/>
      <c r="B369" s="19"/>
      <c r="C369" s="186">
        <v>4110</v>
      </c>
      <c r="D369" s="89" t="s">
        <v>51</v>
      </c>
      <c r="E369" s="183">
        <v>797</v>
      </c>
      <c r="F369" s="184"/>
      <c r="G369" s="311">
        <f t="shared" si="5"/>
        <v>0</v>
      </c>
      <c r="H369" s="211"/>
      <c r="I369" s="211"/>
    </row>
    <row r="370" spans="1:9" ht="15">
      <c r="A370" s="170"/>
      <c r="B370" s="19"/>
      <c r="C370" s="186">
        <v>4120</v>
      </c>
      <c r="D370" s="89" t="s">
        <v>52</v>
      </c>
      <c r="E370" s="183">
        <v>114</v>
      </c>
      <c r="F370" s="184"/>
      <c r="G370" s="311">
        <f t="shared" si="5"/>
        <v>0</v>
      </c>
      <c r="H370" s="211"/>
      <c r="I370" s="211"/>
    </row>
    <row r="371" spans="1:9" ht="15">
      <c r="A371" s="170"/>
      <c r="B371" s="19"/>
      <c r="C371" s="186">
        <v>4210</v>
      </c>
      <c r="D371" s="89" t="s">
        <v>44</v>
      </c>
      <c r="E371" s="183">
        <v>6076</v>
      </c>
      <c r="F371" s="184">
        <v>6076</v>
      </c>
      <c r="G371" s="311">
        <f t="shared" si="5"/>
        <v>100</v>
      </c>
      <c r="H371" s="211"/>
      <c r="I371" s="211"/>
    </row>
    <row r="372" spans="1:9" ht="15">
      <c r="A372" s="170"/>
      <c r="B372" s="19"/>
      <c r="C372" s="186">
        <v>4300</v>
      </c>
      <c r="D372" s="89" t="s">
        <v>18</v>
      </c>
      <c r="E372" s="183">
        <v>10825</v>
      </c>
      <c r="F372" s="184">
        <v>8764</v>
      </c>
      <c r="G372" s="311">
        <f t="shared" si="5"/>
        <v>80.96073903002309</v>
      </c>
      <c r="H372" s="211"/>
      <c r="I372" s="211"/>
    </row>
    <row r="373" spans="1:9" ht="15.75" thickBot="1">
      <c r="A373" s="170"/>
      <c r="B373" s="19"/>
      <c r="C373" s="194">
        <v>4410</v>
      </c>
      <c r="D373" s="195" t="s">
        <v>45</v>
      </c>
      <c r="E373" s="187">
        <v>124</v>
      </c>
      <c r="F373" s="196">
        <v>124</v>
      </c>
      <c r="G373" s="312">
        <f t="shared" si="5"/>
        <v>100</v>
      </c>
      <c r="H373" s="211"/>
      <c r="I373" s="211"/>
    </row>
    <row r="374" spans="1:9" ht="15.75" thickBot="1">
      <c r="A374" s="173">
        <v>801</v>
      </c>
      <c r="B374" s="178"/>
      <c r="C374" s="197"/>
      <c r="D374" s="198" t="s">
        <v>133</v>
      </c>
      <c r="E374" s="199">
        <f>SUM(E375)</f>
        <v>5135</v>
      </c>
      <c r="F374" s="199">
        <f>SUM(F375)</f>
        <v>4523</v>
      </c>
      <c r="G374" s="312">
        <f t="shared" si="5"/>
        <v>88.08179162609542</v>
      </c>
      <c r="H374" s="211"/>
      <c r="I374" s="211"/>
    </row>
    <row r="375" spans="1:9" ht="15.75" thickBot="1">
      <c r="A375" s="170"/>
      <c r="B375" s="200">
        <v>80101</v>
      </c>
      <c r="C375" s="201"/>
      <c r="D375" s="117" t="s">
        <v>134</v>
      </c>
      <c r="E375" s="190">
        <f>SUM(E376)</f>
        <v>5135</v>
      </c>
      <c r="F375" s="190">
        <f>SUM(F376)</f>
        <v>4523</v>
      </c>
      <c r="G375" s="312">
        <f t="shared" si="5"/>
        <v>88.08179162609542</v>
      </c>
      <c r="H375" s="211"/>
      <c r="I375" s="211"/>
    </row>
    <row r="376" spans="1:9" ht="15.75" thickBot="1">
      <c r="A376" s="170"/>
      <c r="B376" s="19"/>
      <c r="C376" s="202">
        <v>4210</v>
      </c>
      <c r="D376" s="118" t="s">
        <v>44</v>
      </c>
      <c r="E376" s="192">
        <v>5135</v>
      </c>
      <c r="F376" s="192">
        <v>4523</v>
      </c>
      <c r="G376" s="312">
        <f t="shared" si="5"/>
        <v>88.08179162609542</v>
      </c>
      <c r="H376" s="211"/>
      <c r="I376" s="211"/>
    </row>
    <row r="377" spans="1:9" ht="15.75" thickBot="1">
      <c r="A377" s="173">
        <v>853</v>
      </c>
      <c r="B377" s="203"/>
      <c r="C377" s="174"/>
      <c r="D377" s="175" t="s">
        <v>135</v>
      </c>
      <c r="E377" s="176">
        <f>SUM(E378,E380,E383,E385,E398,E401)</f>
        <v>2061104</v>
      </c>
      <c r="F377" s="176">
        <f>SUM(F378,F380,F383,F385,F398,F401)</f>
        <v>1054032</v>
      </c>
      <c r="G377" s="303">
        <f t="shared" si="5"/>
        <v>51.13919530504041</v>
      </c>
      <c r="H377" s="340"/>
      <c r="I377" s="340"/>
    </row>
    <row r="378" spans="1:9" ht="39.75" thickBot="1">
      <c r="A378" s="204"/>
      <c r="B378" s="205">
        <v>85313</v>
      </c>
      <c r="C378" s="206"/>
      <c r="D378" s="207" t="s">
        <v>136</v>
      </c>
      <c r="E378" s="180">
        <f>SUM(E379)</f>
        <v>55667</v>
      </c>
      <c r="F378" s="180">
        <f>SUM(F379)</f>
        <v>23944</v>
      </c>
      <c r="G378" s="313">
        <f t="shared" si="5"/>
        <v>43.01291609032281</v>
      </c>
      <c r="H378" s="339"/>
      <c r="I378" s="339"/>
    </row>
    <row r="379" spans="1:9" ht="15.75" thickBot="1">
      <c r="A379" s="204"/>
      <c r="B379" s="208"/>
      <c r="C379" s="209">
        <v>4130</v>
      </c>
      <c r="D379" s="87" t="s">
        <v>137</v>
      </c>
      <c r="E379" s="190">
        <v>55667</v>
      </c>
      <c r="F379" s="190">
        <v>23944</v>
      </c>
      <c r="G379" s="313">
        <f t="shared" si="5"/>
        <v>43.01291609032281</v>
      </c>
      <c r="H379" s="211"/>
      <c r="I379" s="211"/>
    </row>
    <row r="380" spans="1:9" ht="26.25" thickBot="1">
      <c r="A380" s="170"/>
      <c r="B380" s="205">
        <v>85314</v>
      </c>
      <c r="C380" s="178"/>
      <c r="D380" s="207" t="s">
        <v>138</v>
      </c>
      <c r="E380" s="180">
        <f>SUM(E381:E382)</f>
        <v>1496125</v>
      </c>
      <c r="F380" s="180">
        <f>SUM(F381:F382)</f>
        <v>774883</v>
      </c>
      <c r="G380" s="304">
        <f t="shared" si="5"/>
        <v>51.792664382989386</v>
      </c>
      <c r="H380" s="339"/>
      <c r="I380" s="339"/>
    </row>
    <row r="381" spans="1:9" ht="12.75">
      <c r="A381" s="170"/>
      <c r="B381" s="210"/>
      <c r="C381" s="209">
        <v>3110</v>
      </c>
      <c r="D381" s="87" t="s">
        <v>94</v>
      </c>
      <c r="E381" s="190">
        <v>1414125</v>
      </c>
      <c r="F381" s="211">
        <v>741852</v>
      </c>
      <c r="G381" s="305">
        <f t="shared" si="5"/>
        <v>52.46014319809069</v>
      </c>
      <c r="H381" s="211"/>
      <c r="I381" s="211"/>
    </row>
    <row r="382" spans="1:9" ht="13.5" thickBot="1">
      <c r="A382" s="170"/>
      <c r="B382" s="210"/>
      <c r="C382" s="212">
        <v>4110</v>
      </c>
      <c r="D382" s="89" t="s">
        <v>51</v>
      </c>
      <c r="E382" s="190">
        <v>82000</v>
      </c>
      <c r="F382" s="211">
        <v>33031</v>
      </c>
      <c r="G382" s="307">
        <f t="shared" si="5"/>
        <v>40.28170731707317</v>
      </c>
      <c r="H382" s="211"/>
      <c r="I382" s="211"/>
    </row>
    <row r="383" spans="1:9" ht="13.5" thickBot="1">
      <c r="A383" s="170"/>
      <c r="B383" s="200">
        <v>85316</v>
      </c>
      <c r="C383" s="178"/>
      <c r="D383" s="179" t="s">
        <v>139</v>
      </c>
      <c r="E383" s="180">
        <f>SUM(E384)</f>
        <v>148037</v>
      </c>
      <c r="F383" s="180">
        <f>SUM(F384)</f>
        <v>74016</v>
      </c>
      <c r="G383" s="314">
        <f t="shared" si="5"/>
        <v>49.99831123300256</v>
      </c>
      <c r="H383" s="339"/>
      <c r="I383" s="339"/>
    </row>
    <row r="384" spans="1:9" ht="13.5" thickBot="1">
      <c r="A384" s="170"/>
      <c r="B384" s="210"/>
      <c r="C384" s="209">
        <v>3110</v>
      </c>
      <c r="D384" s="87" t="s">
        <v>94</v>
      </c>
      <c r="E384" s="190">
        <v>148037</v>
      </c>
      <c r="F384" s="190">
        <v>74016</v>
      </c>
      <c r="G384" s="313">
        <f t="shared" si="5"/>
        <v>49.99831123300256</v>
      </c>
      <c r="H384" s="211"/>
      <c r="I384" s="211"/>
    </row>
    <row r="385" spans="1:9" ht="13.5" thickBot="1">
      <c r="A385" s="170"/>
      <c r="B385" s="213">
        <v>85319</v>
      </c>
      <c r="C385" s="26"/>
      <c r="D385" s="214" t="s">
        <v>140</v>
      </c>
      <c r="E385" s="215">
        <f>SUM(E386:E397)</f>
        <v>348043</v>
      </c>
      <c r="F385" s="215">
        <f>SUM(F386:F397)</f>
        <v>174022</v>
      </c>
      <c r="G385" s="304">
        <f t="shared" si="5"/>
        <v>50.000143660409776</v>
      </c>
      <c r="H385" s="339"/>
      <c r="I385" s="339"/>
    </row>
    <row r="386" spans="1:9" ht="12.75">
      <c r="A386" s="170"/>
      <c r="B386" s="26"/>
      <c r="C386" s="181">
        <v>3020</v>
      </c>
      <c r="D386" s="14" t="s">
        <v>48</v>
      </c>
      <c r="E386" s="216">
        <v>1750</v>
      </c>
      <c r="F386" s="217">
        <v>1750</v>
      </c>
      <c r="G386" s="305">
        <f t="shared" si="5"/>
        <v>100</v>
      </c>
      <c r="H386" s="219"/>
      <c r="I386" s="219"/>
    </row>
    <row r="387" spans="1:9" ht="12.75">
      <c r="A387" s="170"/>
      <c r="B387" s="19"/>
      <c r="C387" s="186">
        <v>4010</v>
      </c>
      <c r="D387" s="3" t="s">
        <v>49</v>
      </c>
      <c r="E387" s="218">
        <v>233990</v>
      </c>
      <c r="F387" s="219">
        <v>102524</v>
      </c>
      <c r="G387" s="306">
        <f t="shared" si="5"/>
        <v>43.81554767297748</v>
      </c>
      <c r="H387" s="219"/>
      <c r="I387" s="219"/>
    </row>
    <row r="388" spans="1:9" ht="12.75">
      <c r="A388" s="170"/>
      <c r="B388" s="19"/>
      <c r="C388" s="186">
        <v>4040</v>
      </c>
      <c r="D388" s="3" t="s">
        <v>50</v>
      </c>
      <c r="E388" s="218">
        <v>18981</v>
      </c>
      <c r="F388" s="219">
        <v>18981</v>
      </c>
      <c r="G388" s="306">
        <f t="shared" si="5"/>
        <v>100</v>
      </c>
      <c r="H388" s="219"/>
      <c r="I388" s="219"/>
    </row>
    <row r="389" spans="1:9" ht="12.75">
      <c r="A389" s="170"/>
      <c r="B389" s="19"/>
      <c r="C389" s="186">
        <v>4110</v>
      </c>
      <c r="D389" s="3" t="s">
        <v>51</v>
      </c>
      <c r="E389" s="218">
        <v>45232</v>
      </c>
      <c r="F389" s="219">
        <v>22212</v>
      </c>
      <c r="G389" s="306">
        <f t="shared" si="5"/>
        <v>49.10682702511496</v>
      </c>
      <c r="H389" s="219"/>
      <c r="I389" s="219"/>
    </row>
    <row r="390" spans="1:9" ht="12.75">
      <c r="A390" s="170"/>
      <c r="B390" s="19"/>
      <c r="C390" s="186">
        <v>4120</v>
      </c>
      <c r="D390" s="3" t="s">
        <v>52</v>
      </c>
      <c r="E390" s="218">
        <v>6198</v>
      </c>
      <c r="F390" s="219">
        <v>3047</v>
      </c>
      <c r="G390" s="306">
        <f t="shared" si="5"/>
        <v>49.161019683768956</v>
      </c>
      <c r="H390" s="219"/>
      <c r="I390" s="219"/>
    </row>
    <row r="391" spans="1:9" ht="12.75">
      <c r="A391" s="170"/>
      <c r="B391" s="19"/>
      <c r="C391" s="186">
        <v>4210</v>
      </c>
      <c r="D391" s="3" t="s">
        <v>44</v>
      </c>
      <c r="E391" s="218">
        <v>6057</v>
      </c>
      <c r="F391" s="219">
        <v>1753</v>
      </c>
      <c r="G391" s="306">
        <f t="shared" si="5"/>
        <v>28.94172032359254</v>
      </c>
      <c r="H391" s="219"/>
      <c r="I391" s="219"/>
    </row>
    <row r="392" spans="1:9" ht="12.75">
      <c r="A392" s="170"/>
      <c r="B392" s="19"/>
      <c r="C392" s="186">
        <v>4260</v>
      </c>
      <c r="D392" s="3" t="s">
        <v>53</v>
      </c>
      <c r="E392" s="218">
        <v>3060</v>
      </c>
      <c r="F392" s="219">
        <v>1617</v>
      </c>
      <c r="G392" s="306">
        <f t="shared" si="5"/>
        <v>52.84313725490196</v>
      </c>
      <c r="H392" s="219"/>
      <c r="I392" s="219"/>
    </row>
    <row r="393" spans="1:9" ht="12.75">
      <c r="A393" s="170"/>
      <c r="B393" s="19"/>
      <c r="C393" s="186">
        <v>4300</v>
      </c>
      <c r="D393" s="3" t="s">
        <v>18</v>
      </c>
      <c r="E393" s="218">
        <v>9512</v>
      </c>
      <c r="F393" s="219">
        <v>3665</v>
      </c>
      <c r="G393" s="306">
        <f t="shared" si="5"/>
        <v>38.53027754415475</v>
      </c>
      <c r="H393" s="219"/>
      <c r="I393" s="219"/>
    </row>
    <row r="394" spans="1:9" ht="12.75">
      <c r="A394" s="170"/>
      <c r="B394" s="19"/>
      <c r="C394" s="186">
        <v>4410</v>
      </c>
      <c r="D394" s="3" t="s">
        <v>45</v>
      </c>
      <c r="E394" s="218">
        <v>1007</v>
      </c>
      <c r="F394" s="219">
        <v>414</v>
      </c>
      <c r="G394" s="306">
        <f t="shared" si="5"/>
        <v>41.112214498510426</v>
      </c>
      <c r="H394" s="219"/>
      <c r="I394" s="219"/>
    </row>
    <row r="395" spans="1:9" ht="12.75">
      <c r="A395" s="170"/>
      <c r="B395" s="19"/>
      <c r="C395" s="186">
        <v>4430</v>
      </c>
      <c r="D395" s="220" t="s">
        <v>33</v>
      </c>
      <c r="E395" s="218">
        <v>1500</v>
      </c>
      <c r="F395" s="219"/>
      <c r="G395" s="306">
        <f t="shared" si="5"/>
        <v>0</v>
      </c>
      <c r="H395" s="219"/>
      <c r="I395" s="219"/>
    </row>
    <row r="396" spans="1:9" ht="12.75">
      <c r="A396" s="170"/>
      <c r="B396" s="19"/>
      <c r="C396" s="186">
        <v>4440</v>
      </c>
      <c r="D396" s="3" t="s">
        <v>55</v>
      </c>
      <c r="E396" s="218">
        <v>10756</v>
      </c>
      <c r="F396" s="219">
        <v>8067</v>
      </c>
      <c r="G396" s="306">
        <f t="shared" si="5"/>
        <v>75</v>
      </c>
      <c r="H396" s="219"/>
      <c r="I396" s="219"/>
    </row>
    <row r="397" spans="1:9" ht="13.5" thickBot="1">
      <c r="A397" s="170"/>
      <c r="B397" s="19"/>
      <c r="C397" s="221">
        <v>6060</v>
      </c>
      <c r="D397" s="3" t="s">
        <v>35</v>
      </c>
      <c r="E397" s="222">
        <v>10000</v>
      </c>
      <c r="F397" s="223">
        <v>9992</v>
      </c>
      <c r="G397" s="307">
        <f t="shared" si="5"/>
        <v>99.92</v>
      </c>
      <c r="H397" s="219"/>
      <c r="I397" s="219"/>
    </row>
    <row r="398" spans="1:9" ht="13.5" thickBot="1">
      <c r="A398" s="170"/>
      <c r="B398" s="200">
        <v>85328</v>
      </c>
      <c r="C398" s="210"/>
      <c r="D398" s="61" t="s">
        <v>141</v>
      </c>
      <c r="E398" s="172">
        <f>SUM(E399:E400)</f>
        <v>7922</v>
      </c>
      <c r="F398" s="172">
        <f>SUM(F399:F400)</f>
        <v>3657</v>
      </c>
      <c r="G398" s="315">
        <f t="shared" si="5"/>
        <v>46.16258520575612</v>
      </c>
      <c r="H398" s="339"/>
      <c r="I398" s="339"/>
    </row>
    <row r="399" spans="1:9" ht="12.75">
      <c r="A399" s="170"/>
      <c r="B399" s="210"/>
      <c r="C399" s="209">
        <v>4110</v>
      </c>
      <c r="D399" s="14" t="s">
        <v>51</v>
      </c>
      <c r="E399" s="193">
        <v>916</v>
      </c>
      <c r="F399" s="185">
        <v>365</v>
      </c>
      <c r="G399" s="304">
        <f t="shared" si="5"/>
        <v>39.8471615720524</v>
      </c>
      <c r="H399" s="211"/>
      <c r="I399" s="211"/>
    </row>
    <row r="400" spans="1:9" ht="13.5" thickBot="1">
      <c r="A400" s="170"/>
      <c r="B400" s="210"/>
      <c r="C400" s="224">
        <v>4300</v>
      </c>
      <c r="D400" s="80" t="s">
        <v>18</v>
      </c>
      <c r="E400" s="196">
        <v>7006</v>
      </c>
      <c r="F400" s="187">
        <v>3292</v>
      </c>
      <c r="G400" s="314">
        <f t="shared" si="5"/>
        <v>46.98829574650299</v>
      </c>
      <c r="H400" s="211"/>
      <c r="I400" s="211"/>
    </row>
    <row r="401" spans="1:9" ht="13.5" thickBot="1">
      <c r="A401" s="170"/>
      <c r="B401" s="200">
        <v>85395</v>
      </c>
      <c r="C401" s="197"/>
      <c r="D401" s="118" t="s">
        <v>142</v>
      </c>
      <c r="E401" s="192">
        <f>SUM(E402)</f>
        <v>5310</v>
      </c>
      <c r="F401" s="192">
        <f>SUM(F402)</f>
        <v>3510</v>
      </c>
      <c r="G401" s="314">
        <f t="shared" si="5"/>
        <v>66.10169491525424</v>
      </c>
      <c r="H401" s="211"/>
      <c r="I401" s="211"/>
    </row>
    <row r="402" spans="1:9" ht="13.5" thickBot="1">
      <c r="A402" s="225"/>
      <c r="B402" s="226"/>
      <c r="C402" s="227">
        <v>3110</v>
      </c>
      <c r="D402" s="80" t="s">
        <v>94</v>
      </c>
      <c r="E402" s="192">
        <v>5310</v>
      </c>
      <c r="F402" s="192">
        <v>3510</v>
      </c>
      <c r="G402" s="314">
        <f t="shared" si="5"/>
        <v>66.10169491525424</v>
      </c>
      <c r="H402" s="211"/>
      <c r="I402" s="211"/>
    </row>
    <row r="403" spans="1:9" ht="15.75" thickBot="1">
      <c r="A403" s="173">
        <v>900</v>
      </c>
      <c r="B403" s="206"/>
      <c r="C403" s="206"/>
      <c r="D403" s="228" t="s">
        <v>143</v>
      </c>
      <c r="E403" s="176">
        <f>SUM(E404)</f>
        <v>208000</v>
      </c>
      <c r="F403" s="176">
        <f>SUM(F404)</f>
        <v>173775</v>
      </c>
      <c r="G403" s="303">
        <f t="shared" si="5"/>
        <v>83.54567307692308</v>
      </c>
      <c r="H403" s="340"/>
      <c r="I403" s="340"/>
    </row>
    <row r="404" spans="1:9" ht="13.5" thickBot="1">
      <c r="A404" s="170"/>
      <c r="B404" s="177">
        <v>90015</v>
      </c>
      <c r="C404" s="178"/>
      <c r="D404" s="179" t="s">
        <v>144</v>
      </c>
      <c r="E404" s="215">
        <f>SUM(E405:E406)</f>
        <v>208000</v>
      </c>
      <c r="F404" s="215">
        <f>SUM(F405:F406)</f>
        <v>173775</v>
      </c>
      <c r="G404" s="304">
        <f t="shared" si="5"/>
        <v>83.54567307692308</v>
      </c>
      <c r="H404" s="339"/>
      <c r="I404" s="339"/>
    </row>
    <row r="405" spans="1:9" ht="12.75">
      <c r="A405" s="170"/>
      <c r="B405" s="19"/>
      <c r="C405" s="181">
        <v>4260</v>
      </c>
      <c r="D405" s="111" t="s">
        <v>53</v>
      </c>
      <c r="E405" s="185">
        <v>147000</v>
      </c>
      <c r="F405" s="193">
        <v>126754</v>
      </c>
      <c r="G405" s="305">
        <f t="shared" si="5"/>
        <v>86.22721088435374</v>
      </c>
      <c r="H405" s="211"/>
      <c r="I405" s="211"/>
    </row>
    <row r="406" spans="1:9" ht="13.5" thickBot="1">
      <c r="A406" s="108"/>
      <c r="B406" s="80"/>
      <c r="C406" s="221">
        <v>4300</v>
      </c>
      <c r="D406" s="108" t="s">
        <v>18</v>
      </c>
      <c r="E406" s="187">
        <v>61000</v>
      </c>
      <c r="F406" s="196">
        <v>47021</v>
      </c>
      <c r="G406" s="307">
        <f t="shared" si="5"/>
        <v>77.08360655737705</v>
      </c>
      <c r="H406" s="211"/>
      <c r="I406" s="211"/>
    </row>
    <row r="409" spans="1:7" ht="14.25">
      <c r="A409" s="229"/>
      <c r="B409" s="171" t="s">
        <v>145</v>
      </c>
      <c r="C409" s="230"/>
      <c r="D409" s="230"/>
      <c r="E409" s="230"/>
      <c r="F409"/>
      <c r="G409"/>
    </row>
    <row r="410" spans="1:7" ht="12.75">
      <c r="A410" s="229"/>
      <c r="B410" s="726" t="s">
        <v>146</v>
      </c>
      <c r="C410" s="726"/>
      <c r="D410" s="726"/>
      <c r="E410" s="726"/>
      <c r="F410"/>
      <c r="G410"/>
    </row>
    <row r="411" spans="1:7" ht="12.75">
      <c r="A411" s="229"/>
      <c r="B411" s="146"/>
      <c r="C411" s="19"/>
      <c r="D411" s="231" t="s">
        <v>147</v>
      </c>
      <c r="E411" s="211"/>
      <c r="F411"/>
      <c r="G411"/>
    </row>
    <row r="412" spans="1:7" ht="15" thickBot="1">
      <c r="A412" s="19"/>
      <c r="B412" s="230"/>
      <c r="C412" s="149"/>
      <c r="D412" s="149"/>
      <c r="E412" s="154"/>
      <c r="F412"/>
      <c r="G412"/>
    </row>
    <row r="413" spans="1:9" ht="12.75">
      <c r="A413" s="213" t="s">
        <v>124</v>
      </c>
      <c r="B413" s="232" t="s">
        <v>125</v>
      </c>
      <c r="C413" s="213" t="s">
        <v>148</v>
      </c>
      <c r="D413" s="233" t="s">
        <v>6</v>
      </c>
      <c r="E413" s="234" t="s">
        <v>7</v>
      </c>
      <c r="F413" s="234" t="s">
        <v>7</v>
      </c>
      <c r="G413" s="316" t="s">
        <v>9</v>
      </c>
      <c r="H413" s="341"/>
      <c r="I413" s="341"/>
    </row>
    <row r="414" spans="1:9" ht="13.5" thickBot="1">
      <c r="A414" s="235"/>
      <c r="B414" s="210"/>
      <c r="C414" s="129"/>
      <c r="D414" s="117"/>
      <c r="E414" s="236">
        <v>2003</v>
      </c>
      <c r="F414" s="236">
        <v>2003</v>
      </c>
      <c r="G414" s="317"/>
      <c r="H414" s="317"/>
      <c r="I414" s="317"/>
    </row>
    <row r="415" spans="1:9" ht="12.75">
      <c r="A415" s="237"/>
      <c r="B415" s="26"/>
      <c r="C415" s="26"/>
      <c r="D415" s="238"/>
      <c r="E415" s="239"/>
      <c r="F415" s="239"/>
      <c r="G415" s="318"/>
      <c r="H415" s="339"/>
      <c r="I415" s="339"/>
    </row>
    <row r="416" spans="1:9" ht="15">
      <c r="A416" s="204"/>
      <c r="B416" s="171"/>
      <c r="C416" s="19"/>
      <c r="D416" s="8" t="s">
        <v>127</v>
      </c>
      <c r="E416" s="240">
        <f>SUM(E418,E421)</f>
        <v>32700</v>
      </c>
      <c r="F416" s="240">
        <f>SUM(F418,F421)</f>
        <v>0</v>
      </c>
      <c r="G416" s="319">
        <f>SUM(F416/E416)*100</f>
        <v>0</v>
      </c>
      <c r="H416" s="340"/>
      <c r="I416" s="340"/>
    </row>
    <row r="417" spans="1:9" ht="15.75" thickBot="1">
      <c r="A417" s="170"/>
      <c r="B417" s="241"/>
      <c r="C417" s="171"/>
      <c r="D417" s="7"/>
      <c r="E417" s="240"/>
      <c r="F417" s="240"/>
      <c r="G417" s="320"/>
      <c r="H417" s="340"/>
      <c r="I417" s="340"/>
    </row>
    <row r="418" spans="1:9" ht="15.75" thickBot="1">
      <c r="A418" s="242">
        <v>710</v>
      </c>
      <c r="B418" s="178"/>
      <c r="C418" s="206"/>
      <c r="D418" s="71" t="s">
        <v>149</v>
      </c>
      <c r="E418" s="243">
        <f>(E419)</f>
        <v>700</v>
      </c>
      <c r="F418" s="244">
        <f>(F419)</f>
        <v>0</v>
      </c>
      <c r="G418" s="321">
        <f aca="true" t="shared" si="6" ref="G418:G424">SUM(F418/E418)*100</f>
        <v>0</v>
      </c>
      <c r="H418" s="342"/>
      <c r="I418" s="342"/>
    </row>
    <row r="419" spans="1:9" ht="15.75" thickBot="1">
      <c r="A419" s="246"/>
      <c r="B419" s="177">
        <v>71035</v>
      </c>
      <c r="C419" s="206"/>
      <c r="D419" s="71" t="s">
        <v>150</v>
      </c>
      <c r="E419" s="244">
        <f>(E420)</f>
        <v>700</v>
      </c>
      <c r="F419" s="244">
        <f>(F420)</f>
        <v>0</v>
      </c>
      <c r="G419" s="322">
        <f t="shared" si="6"/>
        <v>0</v>
      </c>
      <c r="H419" s="342"/>
      <c r="I419" s="342"/>
    </row>
    <row r="420" spans="1:9" ht="13.5" thickBot="1">
      <c r="A420" s="247"/>
      <c r="B420" s="248"/>
      <c r="C420" s="177">
        <v>4300</v>
      </c>
      <c r="D420" s="249" t="s">
        <v>18</v>
      </c>
      <c r="E420" s="250">
        <v>700</v>
      </c>
      <c r="F420" s="250"/>
      <c r="G420" s="321">
        <f t="shared" si="6"/>
        <v>0</v>
      </c>
      <c r="H420" s="157"/>
      <c r="I420" s="157"/>
    </row>
    <row r="421" spans="1:9" ht="15.75" thickBot="1">
      <c r="A421" s="143">
        <v>921</v>
      </c>
      <c r="B421" s="74"/>
      <c r="C421" s="25"/>
      <c r="D421" s="251" t="s">
        <v>113</v>
      </c>
      <c r="E421" s="252">
        <f>SUM(E422,E425,E427)</f>
        <v>32000</v>
      </c>
      <c r="F421" s="145">
        <f>SUM(F422,F425,F427)</f>
        <v>0</v>
      </c>
      <c r="G421" s="298">
        <f t="shared" si="6"/>
        <v>0</v>
      </c>
      <c r="H421" s="114"/>
      <c r="I421" s="114"/>
    </row>
    <row r="422" spans="1:9" ht="13.5" thickBot="1">
      <c r="A422" s="49"/>
      <c r="B422" s="54">
        <v>92105</v>
      </c>
      <c r="C422" s="70"/>
      <c r="D422" s="88" t="s">
        <v>114</v>
      </c>
      <c r="E422" s="41">
        <f>SUM(E423:E424)</f>
        <v>32000</v>
      </c>
      <c r="F422" s="41">
        <f>SUM(F423:F424)</f>
        <v>0</v>
      </c>
      <c r="G422" s="296">
        <f t="shared" si="6"/>
        <v>0</v>
      </c>
      <c r="H422" s="114"/>
      <c r="I422" s="114"/>
    </row>
    <row r="423" spans="1:9" ht="12.75">
      <c r="A423" s="49"/>
      <c r="C423" s="21">
        <v>4210</v>
      </c>
      <c r="D423" s="89" t="s">
        <v>101</v>
      </c>
      <c r="E423" s="68">
        <v>1500</v>
      </c>
      <c r="F423" s="105"/>
      <c r="G423" s="295">
        <f t="shared" si="6"/>
        <v>0</v>
      </c>
      <c r="H423" s="10"/>
      <c r="I423" s="10"/>
    </row>
    <row r="424" spans="1:9" ht="13.5" thickBot="1">
      <c r="A424" s="85"/>
      <c r="B424" s="79"/>
      <c r="C424" s="62">
        <v>4300</v>
      </c>
      <c r="D424" s="63" t="s">
        <v>18</v>
      </c>
      <c r="E424" s="64">
        <v>30500</v>
      </c>
      <c r="F424" s="109"/>
      <c r="G424" s="289">
        <f t="shared" si="6"/>
        <v>0</v>
      </c>
      <c r="H424" s="10"/>
      <c r="I424" s="10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 t="s">
        <v>151</v>
      </c>
      <c r="C426"/>
      <c r="D426"/>
      <c r="E426"/>
      <c r="F426"/>
      <c r="G426"/>
    </row>
    <row r="427" spans="1:7" ht="12.75">
      <c r="A427"/>
      <c r="B427" t="s">
        <v>152</v>
      </c>
      <c r="C427"/>
      <c r="D427"/>
      <c r="E427"/>
      <c r="F427"/>
      <c r="G427"/>
    </row>
    <row r="428" spans="1:7" ht="12.75">
      <c r="A428"/>
      <c r="B428" t="s">
        <v>153</v>
      </c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3.5" thickBot="1">
      <c r="A430"/>
      <c r="B430"/>
      <c r="C430"/>
      <c r="D430"/>
      <c r="E430"/>
      <c r="F430"/>
      <c r="G430"/>
    </row>
    <row r="431" spans="1:9" ht="12.75">
      <c r="A431" s="213" t="s">
        <v>154</v>
      </c>
      <c r="B431" s="213" t="s">
        <v>125</v>
      </c>
      <c r="C431" s="61" t="s">
        <v>155</v>
      </c>
      <c r="D431" s="238" t="s">
        <v>156</v>
      </c>
      <c r="E431" s="253" t="s">
        <v>157</v>
      </c>
      <c r="F431" s="253" t="s">
        <v>8</v>
      </c>
      <c r="G431" s="323" t="s">
        <v>9</v>
      </c>
      <c r="H431" s="343"/>
      <c r="I431" s="343"/>
    </row>
    <row r="432" spans="1:9" ht="13.5" thickBot="1">
      <c r="A432" s="235"/>
      <c r="B432" s="210"/>
      <c r="C432" s="235"/>
      <c r="D432" s="19"/>
      <c r="E432" s="254">
        <v>2003</v>
      </c>
      <c r="F432" s="254">
        <v>2003</v>
      </c>
      <c r="G432" s="324"/>
      <c r="H432" s="343"/>
      <c r="I432" s="343"/>
    </row>
    <row r="433" spans="1:9" ht="12.75">
      <c r="A433" s="237"/>
      <c r="B433" s="727"/>
      <c r="C433" s="727"/>
      <c r="D433" s="728"/>
      <c r="E433" s="234"/>
      <c r="F433" s="234"/>
      <c r="G433" s="325"/>
      <c r="H433" s="341"/>
      <c r="I433" s="341"/>
    </row>
    <row r="434" spans="1:9" ht="15">
      <c r="A434" s="204"/>
      <c r="B434" s="729" t="s">
        <v>127</v>
      </c>
      <c r="C434" s="729"/>
      <c r="D434" s="730"/>
      <c r="E434" s="255">
        <f>SUM(E436,E439)</f>
        <v>221832</v>
      </c>
      <c r="F434" s="255">
        <f>SUM(F436,F439)</f>
        <v>72813</v>
      </c>
      <c r="G434" s="326">
        <f>SUM(F434/E434)*100</f>
        <v>32.82348804500703</v>
      </c>
      <c r="H434" s="340"/>
      <c r="I434" s="340"/>
    </row>
    <row r="435" spans="1:9" ht="15.75" thickBot="1">
      <c r="A435" s="170"/>
      <c r="B435" s="726"/>
      <c r="C435" s="726"/>
      <c r="D435" s="731"/>
      <c r="E435" s="256"/>
      <c r="F435" s="256"/>
      <c r="G435" s="327"/>
      <c r="H435" s="344"/>
      <c r="I435" s="344"/>
    </row>
    <row r="436" spans="1:9" ht="15.75" thickBot="1">
      <c r="A436" s="257">
        <v>600</v>
      </c>
      <c r="B436" s="206"/>
      <c r="C436" s="258"/>
      <c r="D436" s="228" t="s">
        <v>19</v>
      </c>
      <c r="E436" s="259">
        <f>(E437)</f>
        <v>200000</v>
      </c>
      <c r="F436" s="259">
        <f>(F437)</f>
        <v>62549</v>
      </c>
      <c r="G436" s="328">
        <f aca="true" t="shared" si="7" ref="G436:G444">SUM(F436/E436)*100</f>
        <v>31.2745</v>
      </c>
      <c r="H436" s="345"/>
      <c r="I436" s="345"/>
    </row>
    <row r="437" spans="1:9" ht="15.75" thickBot="1">
      <c r="A437" s="260"/>
      <c r="B437" s="261">
        <v>60014</v>
      </c>
      <c r="C437" s="206"/>
      <c r="D437" s="179" t="s">
        <v>158</v>
      </c>
      <c r="E437" s="215">
        <f>SUM(E438)</f>
        <v>200000</v>
      </c>
      <c r="F437" s="215">
        <f>SUM(F438)</f>
        <v>62549</v>
      </c>
      <c r="G437" s="329">
        <f t="shared" si="7"/>
        <v>31.2745</v>
      </c>
      <c r="H437" s="339"/>
      <c r="I437" s="339"/>
    </row>
    <row r="438" spans="1:9" ht="13.5" thickBot="1">
      <c r="A438" s="262"/>
      <c r="B438" s="263"/>
      <c r="C438" s="264">
        <v>4300</v>
      </c>
      <c r="D438" s="265" t="s">
        <v>18</v>
      </c>
      <c r="E438" s="266">
        <v>200000</v>
      </c>
      <c r="F438" s="266">
        <v>62549</v>
      </c>
      <c r="G438" s="330">
        <f t="shared" si="7"/>
        <v>31.2745</v>
      </c>
      <c r="H438" s="151"/>
      <c r="I438" s="151"/>
    </row>
    <row r="439" spans="1:9" ht="30.75" thickBot="1">
      <c r="A439" s="267">
        <v>754</v>
      </c>
      <c r="B439" s="268"/>
      <c r="C439" s="268"/>
      <c r="D439" s="269" t="s">
        <v>59</v>
      </c>
      <c r="E439" s="176">
        <f>SUM(E440)</f>
        <v>21832</v>
      </c>
      <c r="F439" s="176">
        <f>SUM(F440)</f>
        <v>10264</v>
      </c>
      <c r="G439" s="331">
        <f t="shared" si="7"/>
        <v>47.01355807988274</v>
      </c>
      <c r="H439" s="340"/>
      <c r="I439" s="340"/>
    </row>
    <row r="440" spans="1:9" ht="15.75" thickBot="1">
      <c r="A440" s="237"/>
      <c r="B440" s="177">
        <v>75414</v>
      </c>
      <c r="C440" s="26"/>
      <c r="D440" s="214" t="s">
        <v>159</v>
      </c>
      <c r="E440" s="270">
        <f>SUM(E441:E444)</f>
        <v>21832</v>
      </c>
      <c r="F440" s="270">
        <f>SUM(F441:F444)</f>
        <v>10264</v>
      </c>
      <c r="G440" s="332">
        <f t="shared" si="7"/>
        <v>47.01355807988274</v>
      </c>
      <c r="H440" s="344"/>
      <c r="I440" s="344"/>
    </row>
    <row r="441" spans="1:9" ht="12.75">
      <c r="A441" s="170"/>
      <c r="B441" s="19"/>
      <c r="C441" s="213">
        <v>4010</v>
      </c>
      <c r="D441" s="271" t="s">
        <v>160</v>
      </c>
      <c r="E441" s="272">
        <v>16571</v>
      </c>
      <c r="F441" s="272">
        <v>8576</v>
      </c>
      <c r="G441" s="333">
        <f t="shared" si="7"/>
        <v>51.75306257920463</v>
      </c>
      <c r="H441" s="344"/>
      <c r="I441" s="344"/>
    </row>
    <row r="442" spans="1:9" ht="12.75">
      <c r="A442" s="170"/>
      <c r="B442" s="19"/>
      <c r="C442" s="235">
        <v>4110</v>
      </c>
      <c r="D442" s="273" t="s">
        <v>161</v>
      </c>
      <c r="E442" s="274">
        <v>2855</v>
      </c>
      <c r="F442" s="274">
        <v>1478</v>
      </c>
      <c r="G442" s="334">
        <f t="shared" si="7"/>
        <v>51.76882661996497</v>
      </c>
      <c r="H442" s="344"/>
      <c r="I442" s="344"/>
    </row>
    <row r="443" spans="1:7" ht="12.75">
      <c r="A443" s="170"/>
      <c r="B443" s="19"/>
      <c r="C443" s="235">
        <v>4120</v>
      </c>
      <c r="D443" s="273" t="s">
        <v>52</v>
      </c>
      <c r="E443" s="274">
        <v>406</v>
      </c>
      <c r="F443" s="274">
        <v>210</v>
      </c>
      <c r="G443" s="334">
        <f t="shared" si="7"/>
        <v>51.724137931034484</v>
      </c>
    </row>
    <row r="444" spans="1:7" ht="13.5" thickBot="1">
      <c r="A444" s="225"/>
      <c r="B444" s="248"/>
      <c r="C444" s="276">
        <v>4300</v>
      </c>
      <c r="D444" s="195" t="s">
        <v>18</v>
      </c>
      <c r="E444" s="277">
        <v>2000</v>
      </c>
      <c r="F444" s="277"/>
      <c r="G444" s="335">
        <f t="shared" si="7"/>
        <v>0</v>
      </c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 s="278" t="s">
        <v>162</v>
      </c>
      <c r="E446" s="279">
        <f>SUM(E14)</f>
        <v>46008906</v>
      </c>
      <c r="F446" s="279">
        <f>SUM(F14)</f>
        <v>21713668.72</v>
      </c>
      <c r="G446" s="280">
        <f>SUM(F446/E446)*100</f>
        <v>47.19449038844783</v>
      </c>
      <c r="H446"/>
    </row>
    <row r="447" spans="1:8" ht="12.75">
      <c r="A447"/>
      <c r="B447"/>
      <c r="C447"/>
      <c r="D447" t="s">
        <v>163</v>
      </c>
      <c r="E447" s="279">
        <f>SUM(E434,E416,E357)</f>
        <v>2699206</v>
      </c>
      <c r="F447" s="279">
        <f>SUM(F434,F416,F357)</f>
        <v>1413202</v>
      </c>
      <c r="G447" s="280">
        <f>SUM(F447/E447)*100</f>
        <v>52.35621141920994</v>
      </c>
      <c r="H447"/>
    </row>
    <row r="448" spans="4:7" ht="12.75">
      <c r="D448" s="3" t="s">
        <v>164</v>
      </c>
      <c r="E448" s="10">
        <f>SUM(E446,E447)</f>
        <v>48708112</v>
      </c>
      <c r="F448" s="10">
        <f>SUM(F446,F447)</f>
        <v>23126870.72</v>
      </c>
      <c r="G448" s="280">
        <f>SUM(F448/E448)*100</f>
        <v>47.48053203129696</v>
      </c>
    </row>
    <row r="449" spans="5:7" ht="12.75">
      <c r="E449" s="10"/>
      <c r="F449" s="10"/>
      <c r="G449" s="280"/>
    </row>
    <row r="450" spans="5:7" ht="12.75">
      <c r="E450" s="10"/>
      <c r="F450" s="10"/>
      <c r="G450" s="280"/>
    </row>
    <row r="451" spans="4:7" ht="12.75">
      <c r="D451" s="3" t="s">
        <v>165</v>
      </c>
      <c r="E451" s="281">
        <v>116883</v>
      </c>
      <c r="F451" s="282">
        <v>65883</v>
      </c>
      <c r="G451" s="280">
        <f>SUM(F451/E451)*100</f>
        <v>56.3666230332897</v>
      </c>
    </row>
    <row r="452" spans="4:7" ht="15">
      <c r="D452" s="7" t="s">
        <v>166</v>
      </c>
      <c r="E452" s="283">
        <f>SUM(E448,E451)</f>
        <v>48824995</v>
      </c>
      <c r="F452" s="283">
        <f>SUM(F448,F451)</f>
        <v>23192753.72</v>
      </c>
      <c r="G452" s="284">
        <f>SUM(F452/E452)*100</f>
        <v>47.501804598239076</v>
      </c>
    </row>
  </sheetData>
  <mergeCells count="4">
    <mergeCell ref="B410:E410"/>
    <mergeCell ref="B433:D433"/>
    <mergeCell ref="B434:D434"/>
    <mergeCell ref="B435:D43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8.75390625" style="652" customWidth="1"/>
    <col min="3" max="3" width="34.75390625" style="0" customWidth="1"/>
    <col min="4" max="4" width="13.25390625" style="0" customWidth="1"/>
    <col min="5" max="5" width="13.125" style="0" customWidth="1"/>
    <col min="6" max="6" width="8.00390625" style="643" customWidth="1"/>
    <col min="7" max="7" width="10.125" style="0" customWidth="1"/>
  </cols>
  <sheetData>
    <row r="1" spans="3:5" ht="15">
      <c r="C1" s="653"/>
      <c r="E1" s="153" t="s">
        <v>346</v>
      </c>
    </row>
    <row r="2" ht="12.75">
      <c r="C2" s="653"/>
    </row>
    <row r="3" ht="12.75">
      <c r="C3" t="s">
        <v>347</v>
      </c>
    </row>
    <row r="4" spans="3:4" ht="12.75">
      <c r="C4" s="653" t="s">
        <v>348</v>
      </c>
      <c r="D4" s="653"/>
    </row>
    <row r="5" ht="13.5" thickBot="1"/>
    <row r="6" spans="1:6" ht="12.75">
      <c r="A6" s="654" t="s">
        <v>124</v>
      </c>
      <c r="B6" s="655" t="s">
        <v>125</v>
      </c>
      <c r="C6" s="656" t="s">
        <v>349</v>
      </c>
      <c r="D6" s="654" t="s">
        <v>350</v>
      </c>
      <c r="E6" s="654" t="s">
        <v>171</v>
      </c>
      <c r="F6" s="657" t="s">
        <v>9</v>
      </c>
    </row>
    <row r="7" spans="1:6" ht="13.5" thickBot="1">
      <c r="A7" s="194"/>
      <c r="B7" s="658" t="s">
        <v>5</v>
      </c>
      <c r="C7" s="659"/>
      <c r="D7" s="194"/>
      <c r="E7" s="194"/>
      <c r="F7" s="660"/>
    </row>
    <row r="8" spans="1:6" ht="25.5">
      <c r="A8" s="661">
        <v>900</v>
      </c>
      <c r="B8" s="662">
        <v>90017</v>
      </c>
      <c r="C8" s="663" t="s">
        <v>351</v>
      </c>
      <c r="D8" s="664">
        <v>508000</v>
      </c>
      <c r="E8" s="664">
        <v>1071178</v>
      </c>
      <c r="F8" s="665">
        <f>(E8/D8)*100</f>
        <v>210.86181102362204</v>
      </c>
    </row>
    <row r="9" spans="1:6" ht="12.75">
      <c r="A9" s="666"/>
      <c r="B9" s="667"/>
      <c r="C9" s="6"/>
      <c r="D9" s="275"/>
      <c r="E9" s="275"/>
      <c r="F9" s="668"/>
    </row>
    <row r="10" spans="1:6" ht="12.75">
      <c r="A10" s="666"/>
      <c r="B10" s="667"/>
      <c r="C10" s="669" t="s">
        <v>327</v>
      </c>
      <c r="D10" s="670">
        <f>SUM(D11,D12,D13,D16,D18,D17)</f>
        <v>11090506</v>
      </c>
      <c r="E10" s="670">
        <f>SUM(E11,E12,E13,E16,E18,E17)</f>
        <v>4831203</v>
      </c>
      <c r="F10" s="665">
        <f aca="true" t="shared" si="0" ref="F10:F45">(E10/D10)*100</f>
        <v>43.56161026376975</v>
      </c>
    </row>
    <row r="11" spans="1:6" ht="12.75">
      <c r="A11" s="666"/>
      <c r="B11" s="671" t="s">
        <v>352</v>
      </c>
      <c r="C11" s="672" t="s">
        <v>204</v>
      </c>
      <c r="D11" s="673">
        <v>9760506</v>
      </c>
      <c r="E11" s="673">
        <v>4493353</v>
      </c>
      <c r="F11" s="665">
        <f t="shared" si="0"/>
        <v>46.03606616296327</v>
      </c>
    </row>
    <row r="12" spans="1:6" ht="12.75">
      <c r="A12" s="666"/>
      <c r="B12" s="671"/>
      <c r="C12" s="674" t="s">
        <v>340</v>
      </c>
      <c r="D12" s="673"/>
      <c r="E12" s="673">
        <v>9921</v>
      </c>
      <c r="F12" s="665"/>
    </row>
    <row r="13" spans="1:6" ht="12.75">
      <c r="A13" s="666"/>
      <c r="B13" s="671"/>
      <c r="C13" s="672" t="s">
        <v>353</v>
      </c>
      <c r="D13" s="673">
        <f>SUM(D14:D15)</f>
        <v>1330000</v>
      </c>
      <c r="E13" s="673">
        <f>SUM(E14:E15)</f>
        <v>300926</v>
      </c>
      <c r="F13" s="665">
        <f t="shared" si="0"/>
        <v>22.626015037593987</v>
      </c>
    </row>
    <row r="14" spans="1:6" ht="12.75">
      <c r="A14" s="666"/>
      <c r="B14" s="671">
        <v>265</v>
      </c>
      <c r="C14" s="672" t="s">
        <v>354</v>
      </c>
      <c r="D14" s="675">
        <v>600000</v>
      </c>
      <c r="E14" s="675">
        <v>300926</v>
      </c>
      <c r="F14" s="665">
        <f t="shared" si="0"/>
        <v>50.154333333333334</v>
      </c>
    </row>
    <row r="15" spans="1:6" ht="12.75">
      <c r="A15" s="666"/>
      <c r="B15" s="671">
        <v>621</v>
      </c>
      <c r="C15" s="672" t="s">
        <v>355</v>
      </c>
      <c r="D15" s="675">
        <v>730000</v>
      </c>
      <c r="E15" s="675"/>
      <c r="F15" s="665">
        <f t="shared" si="0"/>
        <v>0</v>
      </c>
    </row>
    <row r="16" spans="1:6" ht="12.75">
      <c r="A16" s="666"/>
      <c r="B16" s="671"/>
      <c r="C16" s="672"/>
      <c r="D16" s="673"/>
      <c r="E16" s="673"/>
      <c r="F16" s="665"/>
    </row>
    <row r="17" spans="1:6" ht="12.75">
      <c r="A17" s="666"/>
      <c r="B17" s="671" t="s">
        <v>356</v>
      </c>
      <c r="C17" s="672" t="s">
        <v>56</v>
      </c>
      <c r="D17" s="673"/>
      <c r="E17" s="673">
        <v>17992</v>
      </c>
      <c r="F17" s="665"/>
    </row>
    <row r="18" spans="1:6" ht="12.75">
      <c r="A18" s="666"/>
      <c r="B18" s="671" t="s">
        <v>357</v>
      </c>
      <c r="C18" s="672" t="s">
        <v>205</v>
      </c>
      <c r="D18" s="673"/>
      <c r="E18" s="673">
        <v>9011</v>
      </c>
      <c r="F18" s="665"/>
    </row>
    <row r="19" spans="1:6" ht="12.75">
      <c r="A19" s="666"/>
      <c r="B19" s="671"/>
      <c r="C19" s="676" t="s">
        <v>358</v>
      </c>
      <c r="D19" s="677">
        <f>SUM(D8+D10)</f>
        <v>11598506</v>
      </c>
      <c r="E19" s="677">
        <f>SUM(E8+E10)</f>
        <v>5902381</v>
      </c>
      <c r="F19" s="665">
        <f t="shared" si="0"/>
        <v>50.88914899901763</v>
      </c>
    </row>
    <row r="20" spans="1:6" ht="12.75">
      <c r="A20" s="666"/>
      <c r="B20" s="678"/>
      <c r="C20" s="6"/>
      <c r="D20" s="679"/>
      <c r="E20" s="679"/>
      <c r="F20" s="668"/>
    </row>
    <row r="21" spans="1:7" ht="12.75">
      <c r="A21" s="666"/>
      <c r="B21" s="678"/>
      <c r="C21" s="669" t="s">
        <v>359</v>
      </c>
      <c r="D21" s="670">
        <f>SUM(D22:D36,D39,D42:D44)</f>
        <v>11090506</v>
      </c>
      <c r="E21" s="670">
        <f>SUM(E22:E36,E39,E42:E44)</f>
        <v>4318627</v>
      </c>
      <c r="F21" s="665">
        <f t="shared" si="0"/>
        <v>38.939855404252974</v>
      </c>
      <c r="G21" s="279"/>
    </row>
    <row r="22" spans="1:6" ht="25.5">
      <c r="A22" s="666"/>
      <c r="B22" s="671">
        <v>3020</v>
      </c>
      <c r="C22" s="674" t="s">
        <v>48</v>
      </c>
      <c r="D22" s="673">
        <v>45356</v>
      </c>
      <c r="E22" s="673">
        <v>20892</v>
      </c>
      <c r="F22" s="665">
        <f t="shared" si="0"/>
        <v>46.06226298615398</v>
      </c>
    </row>
    <row r="23" spans="1:6" ht="12.75">
      <c r="A23" s="666"/>
      <c r="B23" s="671">
        <v>4010</v>
      </c>
      <c r="C23" s="672" t="s">
        <v>160</v>
      </c>
      <c r="D23" s="673">
        <v>2347831</v>
      </c>
      <c r="E23" s="673">
        <v>1089125</v>
      </c>
      <c r="F23" s="665">
        <f t="shared" si="0"/>
        <v>46.38856033504967</v>
      </c>
    </row>
    <row r="24" spans="1:6" ht="12.75">
      <c r="A24" s="666"/>
      <c r="B24" s="671">
        <v>4040</v>
      </c>
      <c r="C24" s="672" t="s">
        <v>50</v>
      </c>
      <c r="D24" s="673">
        <v>195316</v>
      </c>
      <c r="E24" s="673"/>
      <c r="F24" s="665">
        <f t="shared" si="0"/>
        <v>0</v>
      </c>
    </row>
    <row r="25" spans="1:6" ht="12.75">
      <c r="A25" s="666"/>
      <c r="B25" s="671">
        <v>4110</v>
      </c>
      <c r="C25" s="672" t="s">
        <v>161</v>
      </c>
      <c r="D25" s="673">
        <v>449035</v>
      </c>
      <c r="E25" s="673">
        <v>191261</v>
      </c>
      <c r="F25" s="665">
        <f t="shared" si="0"/>
        <v>42.59378444887369</v>
      </c>
    </row>
    <row r="26" spans="1:6" ht="12.75">
      <c r="A26" s="666"/>
      <c r="B26" s="671">
        <v>4120</v>
      </c>
      <c r="C26" s="672" t="s">
        <v>52</v>
      </c>
      <c r="D26" s="673">
        <v>61709</v>
      </c>
      <c r="E26" s="673">
        <v>26217</v>
      </c>
      <c r="F26" s="665">
        <f t="shared" si="0"/>
        <v>42.48488875204589</v>
      </c>
    </row>
    <row r="27" spans="1:6" ht="12.75">
      <c r="A27" s="666"/>
      <c r="B27" s="671">
        <v>4210</v>
      </c>
      <c r="C27" s="672" t="s">
        <v>101</v>
      </c>
      <c r="D27" s="673">
        <v>560350</v>
      </c>
      <c r="E27" s="673">
        <v>293208</v>
      </c>
      <c r="F27" s="665">
        <f t="shared" si="0"/>
        <v>52.32586776122067</v>
      </c>
    </row>
    <row r="28" spans="1:6" ht="12.75">
      <c r="A28" s="666"/>
      <c r="B28" s="671">
        <v>4260</v>
      </c>
      <c r="C28" s="672" t="s">
        <v>53</v>
      </c>
      <c r="D28" s="485">
        <v>3229110</v>
      </c>
      <c r="E28" s="485">
        <v>1474850</v>
      </c>
      <c r="F28" s="665">
        <f t="shared" si="0"/>
        <v>45.67357569113471</v>
      </c>
    </row>
    <row r="29" spans="1:6" ht="12.75">
      <c r="A29" s="666"/>
      <c r="B29" s="671">
        <v>4270</v>
      </c>
      <c r="C29" s="672" t="s">
        <v>27</v>
      </c>
      <c r="D29" s="673">
        <v>37800</v>
      </c>
      <c r="E29" s="673">
        <v>13</v>
      </c>
      <c r="F29" s="665">
        <f t="shared" si="0"/>
        <v>0.0343915343915344</v>
      </c>
    </row>
    <row r="30" spans="1:6" ht="12.75">
      <c r="A30" s="666"/>
      <c r="B30" s="671">
        <v>4300</v>
      </c>
      <c r="C30" s="672" t="s">
        <v>18</v>
      </c>
      <c r="D30" s="673">
        <v>662559</v>
      </c>
      <c r="E30" s="673">
        <v>177336</v>
      </c>
      <c r="F30" s="665">
        <f t="shared" si="0"/>
        <v>26.765314485200562</v>
      </c>
    </row>
    <row r="31" spans="1:6" ht="12.75">
      <c r="A31" s="666"/>
      <c r="B31" s="671">
        <v>4410</v>
      </c>
      <c r="C31" s="672" t="s">
        <v>45</v>
      </c>
      <c r="D31" s="673">
        <v>23600</v>
      </c>
      <c r="E31" s="673">
        <v>12940</v>
      </c>
      <c r="F31" s="665">
        <f t="shared" si="0"/>
        <v>54.83050847457627</v>
      </c>
    </row>
    <row r="32" spans="1:6" ht="12.75">
      <c r="A32" s="666"/>
      <c r="B32" s="671">
        <v>4430</v>
      </c>
      <c r="C32" s="672" t="s">
        <v>33</v>
      </c>
      <c r="D32" s="673">
        <v>547000</v>
      </c>
      <c r="E32" s="673">
        <v>147914</v>
      </c>
      <c r="F32" s="680">
        <f t="shared" si="0"/>
        <v>27.04095063985375</v>
      </c>
    </row>
    <row r="33" spans="1:6" ht="25.5">
      <c r="A33" s="681"/>
      <c r="B33" s="682">
        <v>4440</v>
      </c>
      <c r="C33" s="683" t="s">
        <v>55</v>
      </c>
      <c r="D33" s="664">
        <v>64500</v>
      </c>
      <c r="E33" s="664">
        <v>45662</v>
      </c>
      <c r="F33" s="680">
        <f t="shared" si="0"/>
        <v>70.7937984496124</v>
      </c>
    </row>
    <row r="34" spans="1:6" ht="12.75">
      <c r="A34" s="681"/>
      <c r="B34" s="684">
        <v>4480</v>
      </c>
      <c r="C34" s="672" t="s">
        <v>214</v>
      </c>
      <c r="D34" s="673">
        <v>883631</v>
      </c>
      <c r="E34" s="673">
        <v>441817</v>
      </c>
      <c r="F34" s="680">
        <f t="shared" si="0"/>
        <v>50.00016975411682</v>
      </c>
    </row>
    <row r="35" spans="1:6" ht="25.5">
      <c r="A35" s="681"/>
      <c r="B35" s="685">
        <v>4610</v>
      </c>
      <c r="C35" s="686" t="s">
        <v>34</v>
      </c>
      <c r="D35" s="687">
        <v>5000</v>
      </c>
      <c r="E35" s="687">
        <v>2469</v>
      </c>
      <c r="F35" s="680">
        <f t="shared" si="0"/>
        <v>49.38</v>
      </c>
    </row>
    <row r="36" spans="1:6" ht="25.5">
      <c r="A36" s="681"/>
      <c r="B36" s="685">
        <v>6070</v>
      </c>
      <c r="C36" s="674" t="s">
        <v>360</v>
      </c>
      <c r="D36" s="687">
        <f>SUM(D37:D38)</f>
        <v>1839756</v>
      </c>
      <c r="E36" s="687">
        <f>SUM(E37:E38)</f>
        <v>100736</v>
      </c>
      <c r="F36" s="680">
        <f t="shared" si="0"/>
        <v>5.475508708763553</v>
      </c>
    </row>
    <row r="37" spans="1:6" ht="12.75">
      <c r="A37" s="681"/>
      <c r="B37" s="685"/>
      <c r="C37" s="674" t="s">
        <v>361</v>
      </c>
      <c r="D37" s="687">
        <v>730000</v>
      </c>
      <c r="E37" s="687"/>
      <c r="F37" s="680">
        <f t="shared" si="0"/>
        <v>0</v>
      </c>
    </row>
    <row r="38" spans="1:6" ht="12.75">
      <c r="A38" s="681"/>
      <c r="B38" s="685"/>
      <c r="C38" s="674" t="s">
        <v>362</v>
      </c>
      <c r="D38" s="687">
        <v>1109756</v>
      </c>
      <c r="E38" s="687">
        <v>100736</v>
      </c>
      <c r="F38" s="680">
        <f t="shared" si="0"/>
        <v>9.077310688115226</v>
      </c>
    </row>
    <row r="39" spans="1:6" ht="25.5">
      <c r="A39" s="681"/>
      <c r="B39" s="685">
        <v>6080</v>
      </c>
      <c r="C39" s="674" t="s">
        <v>363</v>
      </c>
      <c r="D39" s="687">
        <f>SUM(D40:D41)</f>
        <v>137953</v>
      </c>
      <c r="E39" s="687">
        <f>SUM(E40:E41)</f>
        <v>32500</v>
      </c>
      <c r="F39" s="680">
        <f t="shared" si="0"/>
        <v>23.55874826933811</v>
      </c>
    </row>
    <row r="40" spans="1:6" ht="12.75">
      <c r="A40" s="681"/>
      <c r="B40" s="685"/>
      <c r="C40" s="674" t="s">
        <v>361</v>
      </c>
      <c r="D40" s="687"/>
      <c r="E40" s="687"/>
      <c r="F40" s="680"/>
    </row>
    <row r="41" spans="1:6" ht="12.75">
      <c r="A41" s="681"/>
      <c r="B41" s="685"/>
      <c r="C41" s="674" t="s">
        <v>362</v>
      </c>
      <c r="D41" s="687">
        <v>137953</v>
      </c>
      <c r="E41" s="687">
        <v>32500</v>
      </c>
      <c r="F41" s="680">
        <f t="shared" si="0"/>
        <v>23.55874826933811</v>
      </c>
    </row>
    <row r="42" spans="1:7" ht="12.75">
      <c r="A42" s="681"/>
      <c r="B42" s="684"/>
      <c r="C42" s="672" t="s">
        <v>344</v>
      </c>
      <c r="D42" s="688"/>
      <c r="E42" s="673">
        <v>28398</v>
      </c>
      <c r="F42" s="680"/>
      <c r="G42" s="279"/>
    </row>
    <row r="43" spans="1:6" ht="12.75">
      <c r="A43" s="681"/>
      <c r="B43" s="684"/>
      <c r="C43" s="672" t="s">
        <v>238</v>
      </c>
      <c r="D43" s="688"/>
      <c r="E43" s="673">
        <v>43936</v>
      </c>
      <c r="F43" s="680"/>
    </row>
    <row r="44" spans="1:7" ht="26.25" thickBot="1">
      <c r="A44" s="681"/>
      <c r="B44" s="685"/>
      <c r="C44" s="686" t="s">
        <v>364</v>
      </c>
      <c r="D44" s="489"/>
      <c r="E44" s="687">
        <v>189353</v>
      </c>
      <c r="F44" s="668"/>
      <c r="G44" s="279"/>
    </row>
    <row r="45" spans="1:7" ht="26.25" thickBot="1">
      <c r="A45" s="602"/>
      <c r="B45" s="689"/>
      <c r="C45" s="690" t="s">
        <v>365</v>
      </c>
      <c r="D45" s="691">
        <f>SUM(D19-D21)</f>
        <v>508000</v>
      </c>
      <c r="E45" s="691">
        <f>SUM(E19-E21)</f>
        <v>1583754</v>
      </c>
      <c r="F45" s="692">
        <f t="shared" si="0"/>
        <v>311.76259842519687</v>
      </c>
      <c r="G45" s="279"/>
    </row>
    <row r="46" spans="4:5" ht="12.75">
      <c r="D46" s="279"/>
      <c r="E46" s="27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6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8.75390625" style="652" customWidth="1"/>
    <col min="3" max="3" width="34.75390625" style="0" customWidth="1"/>
    <col min="4" max="4" width="13.25390625" style="0" customWidth="1"/>
    <col min="5" max="5" width="13.125" style="0" customWidth="1"/>
    <col min="6" max="6" width="8.00390625" style="643" customWidth="1"/>
    <col min="7" max="7" width="10.125" style="0" customWidth="1"/>
  </cols>
  <sheetData>
    <row r="1" ht="15">
      <c r="E1" s="153" t="s">
        <v>368</v>
      </c>
    </row>
    <row r="3" ht="12.75">
      <c r="C3" t="s">
        <v>347</v>
      </c>
    </row>
    <row r="4" spans="3:4" ht="12.75">
      <c r="C4" s="653" t="s">
        <v>369</v>
      </c>
      <c r="D4" s="653"/>
    </row>
    <row r="7" ht="13.5" thickBot="1"/>
    <row r="8" spans="1:6" ht="12.75">
      <c r="A8" s="656" t="s">
        <v>124</v>
      </c>
      <c r="B8" s="655" t="s">
        <v>125</v>
      </c>
      <c r="C8" s="693" t="s">
        <v>349</v>
      </c>
      <c r="D8" s="654" t="s">
        <v>350</v>
      </c>
      <c r="E8" s="654" t="s">
        <v>171</v>
      </c>
      <c r="F8" s="657" t="s">
        <v>9</v>
      </c>
    </row>
    <row r="9" spans="1:6" ht="13.5" thickBot="1">
      <c r="A9" s="659"/>
      <c r="B9" s="658" t="s">
        <v>5</v>
      </c>
      <c r="C9" s="694"/>
      <c r="D9" s="194"/>
      <c r="E9" s="194"/>
      <c r="F9" s="660"/>
    </row>
    <row r="10" spans="1:6" ht="26.25" thickBot="1">
      <c r="A10" s="695">
        <v>700</v>
      </c>
      <c r="B10" s="696">
        <v>70001</v>
      </c>
      <c r="C10" s="690" t="s">
        <v>351</v>
      </c>
      <c r="D10" s="691">
        <v>120000</v>
      </c>
      <c r="E10" s="691">
        <v>50076</v>
      </c>
      <c r="F10" s="692">
        <f>(E10/D10)*100</f>
        <v>41.730000000000004</v>
      </c>
    </row>
    <row r="11" spans="1:6" ht="12.75">
      <c r="A11" s="666"/>
      <c r="B11" s="667"/>
      <c r="C11" s="6"/>
      <c r="D11" s="275"/>
      <c r="E11" s="275"/>
      <c r="F11" s="697"/>
    </row>
    <row r="12" spans="1:6" ht="12.75">
      <c r="A12" s="666"/>
      <c r="B12" s="678"/>
      <c r="C12" s="669" t="s">
        <v>327</v>
      </c>
      <c r="D12" s="670">
        <f>SUM(D13+D14)</f>
        <v>5455500</v>
      </c>
      <c r="E12" s="670">
        <f>SUM(E13+E14)</f>
        <v>2595514</v>
      </c>
      <c r="F12" s="665">
        <f aca="true" t="shared" si="0" ref="F12:F17">(E12/D12)*100</f>
        <v>47.576097516267986</v>
      </c>
    </row>
    <row r="13" spans="1:6" ht="12.75">
      <c r="A13" s="666"/>
      <c r="B13" s="671" t="s">
        <v>352</v>
      </c>
      <c r="C13" s="672" t="s">
        <v>204</v>
      </c>
      <c r="D13" s="673">
        <v>5210000</v>
      </c>
      <c r="E13" s="673">
        <v>2595514</v>
      </c>
      <c r="F13" s="665">
        <f t="shared" si="0"/>
        <v>49.81792706333973</v>
      </c>
    </row>
    <row r="14" spans="1:6" ht="12.75">
      <c r="A14" s="666"/>
      <c r="B14" s="671"/>
      <c r="C14" s="672" t="s">
        <v>370</v>
      </c>
      <c r="D14" s="673">
        <f>SUM(D15+D16)</f>
        <v>245500</v>
      </c>
      <c r="E14" s="673">
        <f>SUM(E15+E16)</f>
        <v>0</v>
      </c>
      <c r="F14" s="665">
        <f t="shared" si="0"/>
        <v>0</v>
      </c>
    </row>
    <row r="15" spans="1:6" ht="12.75">
      <c r="A15" s="666"/>
      <c r="B15" s="671">
        <v>265</v>
      </c>
      <c r="C15" s="672" t="s">
        <v>371</v>
      </c>
      <c r="D15" s="675">
        <v>120000</v>
      </c>
      <c r="E15" s="675"/>
      <c r="F15" s="665">
        <f t="shared" si="0"/>
        <v>0</v>
      </c>
    </row>
    <row r="16" spans="1:6" ht="12.75">
      <c r="A16" s="666"/>
      <c r="B16" s="671">
        <v>621</v>
      </c>
      <c r="C16" s="672" t="s">
        <v>355</v>
      </c>
      <c r="D16" s="675">
        <v>125500</v>
      </c>
      <c r="E16" s="675"/>
      <c r="F16" s="665">
        <f t="shared" si="0"/>
        <v>0</v>
      </c>
    </row>
    <row r="17" spans="1:6" ht="12.75">
      <c r="A17" s="666"/>
      <c r="B17" s="671"/>
      <c r="C17" s="676" t="s">
        <v>358</v>
      </c>
      <c r="D17" s="698">
        <f>SUM(D10+D12)</f>
        <v>5575500</v>
      </c>
      <c r="E17" s="698">
        <f>SUM(E10+E12)</f>
        <v>2645590</v>
      </c>
      <c r="F17" s="665">
        <f t="shared" si="0"/>
        <v>47.45027351807013</v>
      </c>
    </row>
    <row r="18" spans="1:6" ht="12.75">
      <c r="A18" s="666"/>
      <c r="B18" s="678"/>
      <c r="C18" s="6"/>
      <c r="D18" s="679"/>
      <c r="E18" s="679"/>
      <c r="F18" s="668"/>
    </row>
    <row r="19" spans="1:7" ht="12.75">
      <c r="A19" s="666"/>
      <c r="B19" s="678"/>
      <c r="C19" s="669" t="s">
        <v>359</v>
      </c>
      <c r="D19" s="670">
        <f>SUM(D20:D34)</f>
        <v>5455500</v>
      </c>
      <c r="E19" s="670">
        <f>SUM(E20:E34)</f>
        <v>2207522</v>
      </c>
      <c r="F19" s="665">
        <f aca="true" t="shared" si="1" ref="F19:F33">(E19/D19)*100</f>
        <v>40.46415543946476</v>
      </c>
      <c r="G19" s="279"/>
    </row>
    <row r="20" spans="1:6" ht="25.5">
      <c r="A20" s="666"/>
      <c r="B20" s="671">
        <v>3020</v>
      </c>
      <c r="C20" s="674" t="s">
        <v>372</v>
      </c>
      <c r="D20" s="673">
        <v>6000</v>
      </c>
      <c r="E20" s="673">
        <v>3922</v>
      </c>
      <c r="F20" s="665">
        <f t="shared" si="1"/>
        <v>65.36666666666666</v>
      </c>
    </row>
    <row r="21" spans="1:6" ht="12.75">
      <c r="A21" s="666"/>
      <c r="B21" s="671">
        <v>4010</v>
      </c>
      <c r="C21" s="672" t="s">
        <v>160</v>
      </c>
      <c r="D21" s="673">
        <v>924400</v>
      </c>
      <c r="E21" s="673">
        <v>433086</v>
      </c>
      <c r="F21" s="665">
        <f t="shared" si="1"/>
        <v>46.85049762007789</v>
      </c>
    </row>
    <row r="22" spans="1:6" ht="12.75">
      <c r="A22" s="666"/>
      <c r="B22" s="671">
        <v>4040</v>
      </c>
      <c r="C22" s="672" t="s">
        <v>50</v>
      </c>
      <c r="D22" s="673">
        <v>76800</v>
      </c>
      <c r="E22" s="673"/>
      <c r="F22" s="665">
        <f t="shared" si="1"/>
        <v>0</v>
      </c>
    </row>
    <row r="23" spans="1:6" ht="12.75">
      <c r="A23" s="666"/>
      <c r="B23" s="671">
        <v>4110</v>
      </c>
      <c r="C23" s="672" t="s">
        <v>161</v>
      </c>
      <c r="D23" s="673">
        <v>178000</v>
      </c>
      <c r="E23" s="673">
        <v>73867</v>
      </c>
      <c r="F23" s="665">
        <f t="shared" si="1"/>
        <v>41.49831460674157</v>
      </c>
    </row>
    <row r="24" spans="1:6" ht="12.75">
      <c r="A24" s="666"/>
      <c r="B24" s="671">
        <v>4120</v>
      </c>
      <c r="C24" s="672" t="s">
        <v>52</v>
      </c>
      <c r="D24" s="673">
        <v>24000</v>
      </c>
      <c r="E24" s="673">
        <v>10373</v>
      </c>
      <c r="F24" s="665">
        <f t="shared" si="1"/>
        <v>43.22083333333334</v>
      </c>
    </row>
    <row r="25" spans="1:6" ht="12.75">
      <c r="A25" s="666"/>
      <c r="B25" s="671">
        <v>4210</v>
      </c>
      <c r="C25" s="672" t="s">
        <v>101</v>
      </c>
      <c r="D25" s="673">
        <v>120000</v>
      </c>
      <c r="E25" s="673">
        <v>55436</v>
      </c>
      <c r="F25" s="665">
        <f t="shared" si="1"/>
        <v>46.19666666666667</v>
      </c>
    </row>
    <row r="26" spans="1:6" ht="12.75">
      <c r="A26" s="666"/>
      <c r="B26" s="671">
        <v>4260</v>
      </c>
      <c r="C26" s="672" t="s">
        <v>53</v>
      </c>
      <c r="D26" s="673">
        <v>1500000</v>
      </c>
      <c r="E26" s="673">
        <v>600447</v>
      </c>
      <c r="F26" s="665">
        <f t="shared" si="1"/>
        <v>40.0298</v>
      </c>
    </row>
    <row r="27" spans="1:6" ht="12.75">
      <c r="A27" s="666"/>
      <c r="B27" s="671">
        <v>4270</v>
      </c>
      <c r="C27" s="672" t="s">
        <v>27</v>
      </c>
      <c r="D27" s="673">
        <v>1267500</v>
      </c>
      <c r="E27" s="673">
        <v>580700</v>
      </c>
      <c r="F27" s="665">
        <f t="shared" si="1"/>
        <v>45.81459566074951</v>
      </c>
    </row>
    <row r="28" spans="1:6" ht="12.75">
      <c r="A28" s="666"/>
      <c r="B28" s="671">
        <v>4300</v>
      </c>
      <c r="C28" s="672" t="s">
        <v>18</v>
      </c>
      <c r="D28" s="673">
        <v>850000</v>
      </c>
      <c r="E28" s="673">
        <v>375945</v>
      </c>
      <c r="F28" s="665">
        <f t="shared" si="1"/>
        <v>44.22882352941176</v>
      </c>
    </row>
    <row r="29" spans="1:6" ht="12.75">
      <c r="A29" s="666"/>
      <c r="B29" s="671">
        <v>4410</v>
      </c>
      <c r="C29" s="672" t="s">
        <v>45</v>
      </c>
      <c r="D29" s="673">
        <v>6000</v>
      </c>
      <c r="E29" s="673">
        <v>1724</v>
      </c>
      <c r="F29" s="665">
        <f t="shared" si="1"/>
        <v>28.733333333333334</v>
      </c>
    </row>
    <row r="30" spans="1:6" ht="12.75">
      <c r="A30" s="666"/>
      <c r="B30" s="671">
        <v>4430</v>
      </c>
      <c r="C30" s="672" t="s">
        <v>33</v>
      </c>
      <c r="D30" s="673">
        <v>40000</v>
      </c>
      <c r="E30" s="673">
        <v>7731</v>
      </c>
      <c r="F30" s="665">
        <f t="shared" si="1"/>
        <v>19.3275</v>
      </c>
    </row>
    <row r="31" spans="1:6" ht="25.5">
      <c r="A31" s="666"/>
      <c r="B31" s="682">
        <v>4440</v>
      </c>
      <c r="C31" s="683" t="s">
        <v>55</v>
      </c>
      <c r="D31" s="673">
        <v>32300</v>
      </c>
      <c r="E31" s="673">
        <v>18772</v>
      </c>
      <c r="F31" s="665">
        <f t="shared" si="1"/>
        <v>58.11764705882353</v>
      </c>
    </row>
    <row r="32" spans="1:6" ht="12.75">
      <c r="A32" s="666"/>
      <c r="B32" s="684">
        <v>4480</v>
      </c>
      <c r="C32" s="672" t="s">
        <v>214</v>
      </c>
      <c r="D32" s="673">
        <v>160000</v>
      </c>
      <c r="E32" s="673">
        <v>43351</v>
      </c>
      <c r="F32" s="680">
        <f t="shared" si="1"/>
        <v>27.094375</v>
      </c>
    </row>
    <row r="33" spans="1:6" ht="25.5">
      <c r="A33" s="666"/>
      <c r="B33" s="685">
        <v>6070</v>
      </c>
      <c r="C33" s="674" t="s">
        <v>360</v>
      </c>
      <c r="D33" s="664">
        <v>270500</v>
      </c>
      <c r="E33" s="664"/>
      <c r="F33" s="680">
        <f t="shared" si="1"/>
        <v>0</v>
      </c>
    </row>
    <row r="34" spans="1:6" ht="13.5" thickBot="1">
      <c r="A34" s="681"/>
      <c r="B34" s="685"/>
      <c r="C34" s="699" t="s">
        <v>344</v>
      </c>
      <c r="D34" s="687"/>
      <c r="E34" s="687">
        <v>2168</v>
      </c>
      <c r="F34" s="668"/>
    </row>
    <row r="35" spans="1:6" ht="12.75">
      <c r="A35" s="700"/>
      <c r="B35" s="701"/>
      <c r="C35" s="702"/>
      <c r="D35" s="703"/>
      <c r="E35" s="703"/>
      <c r="F35" s="704"/>
    </row>
    <row r="36" spans="1:6" ht="26.25" thickBot="1">
      <c r="A36" s="659"/>
      <c r="B36" s="705"/>
      <c r="C36" s="706" t="s">
        <v>365</v>
      </c>
      <c r="D36" s="707">
        <f>SUM(D17-D19)</f>
        <v>120000</v>
      </c>
      <c r="E36" s="707">
        <f>SUM(E17-E19)</f>
        <v>438068</v>
      </c>
      <c r="F36" s="708">
        <f>(E36/D36)*100</f>
        <v>365.0566666666667</v>
      </c>
    </row>
    <row r="54" spans="1:6" ht="12.75">
      <c r="A54" s="6"/>
      <c r="B54" s="709"/>
      <c r="C54" s="6"/>
      <c r="D54" s="6"/>
      <c r="E54" s="6"/>
      <c r="F54" s="710"/>
    </row>
    <row r="55" spans="1:6" ht="12.75">
      <c r="A55" s="6"/>
      <c r="B55" s="709"/>
      <c r="C55" s="6"/>
      <c r="D55" s="6"/>
      <c r="E55" s="6"/>
      <c r="F55" s="710"/>
    </row>
    <row r="56" spans="1:6" ht="12.75">
      <c r="A56" s="6"/>
      <c r="B56" s="709"/>
      <c r="C56" s="6"/>
      <c r="D56" s="6"/>
      <c r="E56" s="6"/>
      <c r="F56" s="710"/>
    </row>
    <row r="57" spans="1:6" ht="12.75">
      <c r="A57" s="6"/>
      <c r="B57" s="709"/>
      <c r="C57" s="669"/>
      <c r="D57" s="669"/>
      <c r="E57" s="6"/>
      <c r="F57" s="710"/>
    </row>
    <row r="58" spans="1:6" ht="12.75">
      <c r="A58" s="6"/>
      <c r="B58" s="709"/>
      <c r="C58" s="6"/>
      <c r="D58" s="6"/>
      <c r="E58" s="6"/>
      <c r="F58" s="710"/>
    </row>
    <row r="59" spans="1:6" ht="12.75">
      <c r="A59" s="241"/>
      <c r="B59" s="709"/>
      <c r="C59" s="6"/>
      <c r="D59" s="6"/>
      <c r="E59" s="6"/>
      <c r="F59" s="710"/>
    </row>
    <row r="60" spans="1:6" ht="12.75">
      <c r="A60" s="6"/>
      <c r="B60" s="709"/>
      <c r="C60" s="6"/>
      <c r="D60" s="6"/>
      <c r="E60" s="6"/>
      <c r="F60" s="710"/>
    </row>
    <row r="61" spans="1:6" ht="12.75">
      <c r="A61" s="6"/>
      <c r="B61" s="709"/>
      <c r="C61" s="6"/>
      <c r="D61" s="711"/>
      <c r="E61" s="711"/>
      <c r="F61" s="712"/>
    </row>
    <row r="62" spans="1:6" ht="12.75">
      <c r="A62" s="6"/>
      <c r="B62" s="713"/>
      <c r="C62" s="6"/>
      <c r="D62" s="6"/>
      <c r="E62" s="6"/>
      <c r="F62" s="710"/>
    </row>
    <row r="63" spans="1:6" ht="12.75">
      <c r="A63" s="6"/>
      <c r="B63" s="713"/>
      <c r="C63" s="6"/>
      <c r="D63" s="6"/>
      <c r="E63" s="6"/>
      <c r="F63" s="710"/>
    </row>
    <row r="64" spans="1:6" ht="12.75">
      <c r="A64" s="415"/>
      <c r="B64" s="480"/>
      <c r="C64" s="669"/>
      <c r="D64" s="714"/>
      <c r="E64" s="714"/>
      <c r="F64" s="715"/>
    </row>
    <row r="65" spans="1:6" ht="12.75">
      <c r="A65" s="711"/>
      <c r="B65" s="713"/>
      <c r="C65" s="6"/>
      <c r="D65" s="6"/>
      <c r="E65" s="6"/>
      <c r="F65" s="715"/>
    </row>
    <row r="66" spans="1:6" ht="12.75">
      <c r="A66" s="711"/>
      <c r="B66" s="716"/>
      <c r="C66" s="669"/>
      <c r="D66" s="717"/>
      <c r="E66" s="717"/>
      <c r="F66" s="715"/>
    </row>
    <row r="67" spans="1:6" ht="12.75">
      <c r="A67" s="711"/>
      <c r="B67" s="716"/>
      <c r="C67" s="6"/>
      <c r="D67" s="714"/>
      <c r="E67" s="714"/>
      <c r="F67" s="715"/>
    </row>
    <row r="68" spans="1:6" ht="12.75">
      <c r="A68" s="711"/>
      <c r="B68" s="716"/>
      <c r="C68" s="6"/>
      <c r="D68" s="714"/>
      <c r="E68" s="714"/>
      <c r="F68" s="715"/>
    </row>
    <row r="69" spans="1:6" ht="12.75">
      <c r="A69" s="711"/>
      <c r="B69" s="716"/>
      <c r="C69" s="6"/>
      <c r="D69" s="718"/>
      <c r="E69" s="718"/>
      <c r="F69" s="715"/>
    </row>
    <row r="70" spans="1:6" ht="12.75">
      <c r="A70" s="711"/>
      <c r="B70" s="716"/>
      <c r="C70" s="6"/>
      <c r="D70" s="718"/>
      <c r="E70" s="718"/>
      <c r="F70" s="715"/>
    </row>
    <row r="71" spans="1:6" ht="12.75">
      <c r="A71" s="711"/>
      <c r="B71" s="716"/>
      <c r="C71" s="6"/>
      <c r="D71" s="714"/>
      <c r="E71" s="714"/>
      <c r="F71" s="715"/>
    </row>
    <row r="72" spans="1:6" ht="12.75">
      <c r="A72" s="711"/>
      <c r="B72" s="716"/>
      <c r="C72" s="6"/>
      <c r="D72" s="717"/>
      <c r="E72" s="717"/>
      <c r="F72" s="715"/>
    </row>
    <row r="73" spans="1:6" ht="12.75">
      <c r="A73" s="711"/>
      <c r="B73" s="716"/>
      <c r="C73" s="6"/>
      <c r="D73" s="714"/>
      <c r="E73" s="714"/>
      <c r="F73" s="715"/>
    </row>
    <row r="74" spans="1:6" ht="12.75">
      <c r="A74" s="711"/>
      <c r="B74" s="716"/>
      <c r="C74" s="669"/>
      <c r="D74" s="717"/>
      <c r="E74" s="717"/>
      <c r="F74" s="715"/>
    </row>
    <row r="75" spans="1:6" ht="12.75">
      <c r="A75" s="711"/>
      <c r="B75" s="716"/>
      <c r="C75" s="6"/>
      <c r="D75" s="714"/>
      <c r="E75" s="714"/>
      <c r="F75" s="715"/>
    </row>
    <row r="76" spans="1:6" ht="12.75">
      <c r="A76" s="711"/>
      <c r="B76" s="716"/>
      <c r="C76" s="6"/>
      <c r="D76" s="714"/>
      <c r="E76" s="714"/>
      <c r="F76" s="715"/>
    </row>
    <row r="77" spans="1:6" ht="12.75">
      <c r="A77" s="711"/>
      <c r="B77" s="716"/>
      <c r="C77" s="6"/>
      <c r="D77" s="714"/>
      <c r="E77" s="714"/>
      <c r="F77" s="715"/>
    </row>
    <row r="78" spans="1:6" ht="12.75">
      <c r="A78" s="711"/>
      <c r="B78" s="716"/>
      <c r="C78" s="6"/>
      <c r="D78" s="714"/>
      <c r="E78" s="714"/>
      <c r="F78" s="715"/>
    </row>
    <row r="79" spans="1:6" ht="12.75">
      <c r="A79" s="711"/>
      <c r="B79" s="716"/>
      <c r="C79" s="6"/>
      <c r="D79" s="714"/>
      <c r="E79" s="714"/>
      <c r="F79" s="715"/>
    </row>
    <row r="80" spans="1:6" ht="12.75">
      <c r="A80" s="711"/>
      <c r="B80" s="716"/>
      <c r="C80" s="6"/>
      <c r="D80" s="714"/>
      <c r="E80" s="714"/>
      <c r="F80" s="715"/>
    </row>
    <row r="81" spans="1:6" ht="12.75">
      <c r="A81" s="711"/>
      <c r="B81" s="716"/>
      <c r="C81" s="6"/>
      <c r="D81" s="714"/>
      <c r="E81" s="714"/>
      <c r="F81" s="715"/>
    </row>
    <row r="82" spans="1:6" ht="12.75">
      <c r="A82" s="711"/>
      <c r="B82" s="716"/>
      <c r="C82" s="6"/>
      <c r="D82" s="714"/>
      <c r="E82" s="714"/>
      <c r="F82" s="715"/>
    </row>
    <row r="83" spans="1:6" ht="12.75">
      <c r="A83" s="711"/>
      <c r="B83" s="716"/>
      <c r="C83" s="6"/>
      <c r="D83" s="714"/>
      <c r="E83" s="714"/>
      <c r="F83" s="715"/>
    </row>
    <row r="84" spans="1:6" ht="12.75">
      <c r="A84" s="711"/>
      <c r="B84" s="716"/>
      <c r="C84" s="6"/>
      <c r="D84" s="714"/>
      <c r="E84" s="714"/>
      <c r="F84" s="715"/>
    </row>
    <row r="85" spans="1:6" ht="12.75">
      <c r="A85" s="711"/>
      <c r="B85" s="716"/>
      <c r="C85" s="6"/>
      <c r="D85" s="714"/>
      <c r="E85" s="714"/>
      <c r="F85" s="715"/>
    </row>
    <row r="86" spans="1:6" ht="12.75">
      <c r="A86" s="711"/>
      <c r="B86" s="716"/>
      <c r="C86" s="6"/>
      <c r="D86" s="714"/>
      <c r="E86" s="714"/>
      <c r="F86" s="715"/>
    </row>
    <row r="87" spans="1:6" ht="12.75">
      <c r="A87" s="711"/>
      <c r="B87" s="716"/>
      <c r="C87" s="6"/>
      <c r="D87" s="714"/>
      <c r="E87" s="714"/>
      <c r="F87" s="715"/>
    </row>
    <row r="88" spans="1:6" ht="12.75">
      <c r="A88" s="711"/>
      <c r="B88" s="716"/>
      <c r="C88" s="6"/>
      <c r="D88" s="714"/>
      <c r="E88" s="714"/>
      <c r="F88" s="715"/>
    </row>
    <row r="89" spans="1:6" ht="12.75">
      <c r="A89" s="711"/>
      <c r="B89" s="716"/>
      <c r="C89" s="6"/>
      <c r="D89" s="714"/>
      <c r="E89" s="714"/>
      <c r="F89" s="715"/>
    </row>
    <row r="90" spans="1:6" ht="12.75">
      <c r="A90" s="711"/>
      <c r="B90" s="716"/>
      <c r="C90" s="6"/>
      <c r="D90" s="714"/>
      <c r="E90" s="714"/>
      <c r="F90" s="715"/>
    </row>
    <row r="91" spans="1:6" ht="12.75">
      <c r="A91" s="6"/>
      <c r="B91" s="719"/>
      <c r="C91" s="6"/>
      <c r="D91" s="714"/>
      <c r="E91" s="714"/>
      <c r="F91" s="715"/>
    </row>
    <row r="92" spans="1:6" ht="12.75">
      <c r="A92" s="6"/>
      <c r="B92" s="719"/>
      <c r="C92" s="669"/>
      <c r="D92" s="714"/>
      <c r="E92" s="714"/>
      <c r="F92" s="715"/>
    </row>
    <row r="93" spans="1:6" ht="12.75">
      <c r="A93" s="6"/>
      <c r="B93" s="719"/>
      <c r="C93" s="6"/>
      <c r="D93" s="714"/>
      <c r="E93" s="714"/>
      <c r="F93" s="715"/>
    </row>
    <row r="94" spans="1:6" ht="12.75">
      <c r="A94" s="6"/>
      <c r="B94" s="719"/>
      <c r="C94" s="6"/>
      <c r="D94" s="6"/>
      <c r="E94" s="6"/>
      <c r="F94" s="710"/>
    </row>
    <row r="95" spans="1:6" ht="12.75">
      <c r="A95" s="6"/>
      <c r="B95" s="719"/>
      <c r="C95" s="6"/>
      <c r="D95" s="6"/>
      <c r="E95" s="6"/>
      <c r="F95" s="710"/>
    </row>
    <row r="96" spans="1:6" ht="12.75">
      <c r="A96" s="6"/>
      <c r="B96" s="719"/>
      <c r="C96" s="6"/>
      <c r="D96" s="6"/>
      <c r="E96" s="6"/>
      <c r="F96" s="710"/>
    </row>
    <row r="97" spans="1:6" ht="12.75">
      <c r="A97" s="6"/>
      <c r="B97" s="719"/>
      <c r="C97" s="6"/>
      <c r="D97" s="6"/>
      <c r="E97" s="6"/>
      <c r="F97" s="710"/>
    </row>
    <row r="98" spans="1:6" ht="12.75">
      <c r="A98" s="6"/>
      <c r="B98" s="719"/>
      <c r="C98" s="6"/>
      <c r="D98" s="6"/>
      <c r="E98" s="6"/>
      <c r="F98" s="710"/>
    </row>
    <row r="99" spans="1:6" ht="12.75">
      <c r="A99" s="6"/>
      <c r="B99" s="719"/>
      <c r="C99" s="6"/>
      <c r="D99" s="6"/>
      <c r="E99" s="6"/>
      <c r="F99" s="710"/>
    </row>
    <row r="100" spans="1:6" ht="12.75">
      <c r="A100" s="6"/>
      <c r="B100" s="719"/>
      <c r="C100" s="6"/>
      <c r="D100" s="6"/>
      <c r="E100" s="6"/>
      <c r="F100" s="710"/>
    </row>
    <row r="101" spans="1:6" ht="12.75">
      <c r="A101" s="6"/>
      <c r="B101" s="719"/>
      <c r="C101" s="6"/>
      <c r="D101" s="6"/>
      <c r="E101" s="6"/>
      <c r="F101" s="710"/>
    </row>
    <row r="102" spans="1:6" ht="12.75">
      <c r="A102" s="6"/>
      <c r="B102" s="719"/>
      <c r="C102" s="6"/>
      <c r="D102" s="6"/>
      <c r="E102" s="6"/>
      <c r="F102" s="710"/>
    </row>
    <row r="103" spans="1:6" ht="12.75">
      <c r="A103" s="6"/>
      <c r="B103" s="719"/>
      <c r="C103" s="6"/>
      <c r="D103" s="6"/>
      <c r="E103" s="6"/>
      <c r="F103" s="710"/>
    </row>
    <row r="104" spans="1:6" ht="12.75">
      <c r="A104" s="6"/>
      <c r="B104" s="719"/>
      <c r="C104" s="6"/>
      <c r="D104" s="6"/>
      <c r="E104" s="6"/>
      <c r="F104" s="710"/>
    </row>
    <row r="105" spans="1:6" ht="12.75">
      <c r="A105" s="6"/>
      <c r="B105" s="719"/>
      <c r="C105" s="6"/>
      <c r="D105" s="6"/>
      <c r="E105" s="6"/>
      <c r="F105" s="710"/>
    </row>
    <row r="106" spans="1:6" ht="12.75">
      <c r="A106" s="6"/>
      <c r="B106" s="719"/>
      <c r="C106" s="6"/>
      <c r="D106" s="6"/>
      <c r="E106" s="6"/>
      <c r="F106" s="710"/>
    </row>
    <row r="107" spans="1:6" ht="12.75">
      <c r="A107" s="6"/>
      <c r="B107" s="719"/>
      <c r="C107" s="6"/>
      <c r="D107" s="6"/>
      <c r="E107" s="6"/>
      <c r="F107" s="710"/>
    </row>
    <row r="108" spans="1:6" ht="12.75">
      <c r="A108" s="6"/>
      <c r="B108" s="709"/>
      <c r="C108" s="6"/>
      <c r="D108" s="6"/>
      <c r="E108" s="6"/>
      <c r="F108" s="710"/>
    </row>
    <row r="109" spans="1:6" ht="12.75">
      <c r="A109" s="6"/>
      <c r="B109" s="719"/>
      <c r="C109" s="6"/>
      <c r="D109" s="6"/>
      <c r="E109" s="6"/>
      <c r="F109" s="710"/>
    </row>
    <row r="110" spans="1:6" ht="12.75">
      <c r="A110" s="6"/>
      <c r="B110" s="719"/>
      <c r="C110" s="6"/>
      <c r="D110" s="6"/>
      <c r="E110" s="6"/>
      <c r="F110" s="710"/>
    </row>
    <row r="111" spans="1:6" ht="12.75">
      <c r="A111" s="6"/>
      <c r="B111" s="719"/>
      <c r="C111" s="6"/>
      <c r="D111" s="6"/>
      <c r="E111" s="6"/>
      <c r="F111" s="710"/>
    </row>
    <row r="112" spans="1:6" ht="12.75">
      <c r="A112" s="6"/>
      <c r="B112" s="719"/>
      <c r="C112" s="669"/>
      <c r="D112" s="669"/>
      <c r="E112" s="6"/>
      <c r="F112" s="710"/>
    </row>
    <row r="113" spans="1:6" ht="12.75">
      <c r="A113" s="6"/>
      <c r="B113" s="719"/>
      <c r="C113" s="6"/>
      <c r="D113" s="6"/>
      <c r="E113" s="6"/>
      <c r="F113" s="710"/>
    </row>
    <row r="114" spans="1:6" ht="12.75">
      <c r="A114" s="6"/>
      <c r="B114" s="719"/>
      <c r="C114" s="6"/>
      <c r="D114" s="6"/>
      <c r="E114" s="6"/>
      <c r="F114" s="710"/>
    </row>
    <row r="115" spans="1:6" ht="12.75">
      <c r="A115" s="6"/>
      <c r="B115" s="719"/>
      <c r="C115" s="6"/>
      <c r="D115" s="6"/>
      <c r="E115" s="6"/>
      <c r="F115" s="710"/>
    </row>
    <row r="116" spans="1:6" ht="12.75">
      <c r="A116" s="6"/>
      <c r="B116" s="719"/>
      <c r="C116" s="6"/>
      <c r="D116" s="711"/>
      <c r="E116" s="711"/>
      <c r="F116" s="712"/>
    </row>
    <row r="117" spans="1:6" ht="12.75">
      <c r="A117" s="6"/>
      <c r="B117" s="716"/>
      <c r="C117" s="6"/>
      <c r="D117" s="6"/>
      <c r="E117" s="6"/>
      <c r="F117" s="710"/>
    </row>
    <row r="118" spans="1:6" ht="12.75">
      <c r="A118" s="6"/>
      <c r="B118" s="716"/>
      <c r="C118" s="6"/>
      <c r="D118" s="6"/>
      <c r="E118" s="6"/>
      <c r="F118" s="710"/>
    </row>
    <row r="119" spans="1:6" ht="12.75">
      <c r="A119" s="415"/>
      <c r="B119" s="480"/>
      <c r="C119" s="669"/>
      <c r="D119" s="714"/>
      <c r="E119" s="714"/>
      <c r="F119" s="715"/>
    </row>
    <row r="120" spans="1:6" ht="12.75">
      <c r="A120" s="711"/>
      <c r="B120" s="716"/>
      <c r="C120" s="6"/>
      <c r="D120" s="6"/>
      <c r="E120" s="6"/>
      <c r="F120" s="715"/>
    </row>
    <row r="121" spans="1:6" ht="12.75">
      <c r="A121" s="711"/>
      <c r="B121" s="716"/>
      <c r="C121" s="669"/>
      <c r="D121" s="717"/>
      <c r="E121" s="717"/>
      <c r="F121" s="715"/>
    </row>
    <row r="122" spans="1:6" ht="12.75">
      <c r="A122" s="711"/>
      <c r="B122" s="716"/>
      <c r="C122" s="6"/>
      <c r="D122" s="714"/>
      <c r="E122" s="714"/>
      <c r="F122" s="715"/>
    </row>
    <row r="123" spans="1:6" ht="12.75">
      <c r="A123" s="711"/>
      <c r="B123" s="716"/>
      <c r="C123" s="6"/>
      <c r="D123" s="714"/>
      <c r="E123" s="714"/>
      <c r="F123" s="715"/>
    </row>
    <row r="124" spans="1:6" ht="12.75">
      <c r="A124" s="711"/>
      <c r="B124" s="716"/>
      <c r="C124" s="6"/>
      <c r="D124" s="714"/>
      <c r="E124" s="714"/>
      <c r="F124" s="715"/>
    </row>
    <row r="125" spans="1:6" ht="12.75">
      <c r="A125" s="711"/>
      <c r="B125" s="716"/>
      <c r="C125" s="6"/>
      <c r="D125" s="717"/>
      <c r="E125" s="717"/>
      <c r="F125" s="715"/>
    </row>
    <row r="126" spans="1:6" ht="12.75">
      <c r="A126" s="711"/>
      <c r="B126" s="716"/>
      <c r="C126" s="6"/>
      <c r="D126" s="714"/>
      <c r="E126" s="714"/>
      <c r="F126" s="715"/>
    </row>
    <row r="127" spans="1:6" ht="12.75">
      <c r="A127" s="711"/>
      <c r="B127" s="716"/>
      <c r="C127" s="669"/>
      <c r="D127" s="717"/>
      <c r="E127" s="717"/>
      <c r="F127" s="715"/>
    </row>
    <row r="128" spans="1:6" ht="12.75">
      <c r="A128" s="711"/>
      <c r="B128" s="716"/>
      <c r="C128" s="6"/>
      <c r="D128" s="714"/>
      <c r="E128" s="714"/>
      <c r="F128" s="715"/>
    </row>
    <row r="129" spans="1:6" ht="12.75">
      <c r="A129" s="711"/>
      <c r="B129" s="716"/>
      <c r="C129" s="6"/>
      <c r="D129" s="714"/>
      <c r="E129" s="714"/>
      <c r="F129" s="715"/>
    </row>
    <row r="130" spans="1:6" ht="12.75">
      <c r="A130" s="711"/>
      <c r="B130" s="716"/>
      <c r="C130" s="6"/>
      <c r="D130" s="714"/>
      <c r="E130" s="714"/>
      <c r="F130" s="715"/>
    </row>
    <row r="131" spans="1:6" ht="12.75">
      <c r="A131" s="711"/>
      <c r="B131" s="716"/>
      <c r="C131" s="6"/>
      <c r="D131" s="714"/>
      <c r="E131" s="714"/>
      <c r="F131" s="715"/>
    </row>
    <row r="132" spans="1:6" ht="12.75">
      <c r="A132" s="711"/>
      <c r="B132" s="716"/>
      <c r="C132" s="6"/>
      <c r="D132" s="714"/>
      <c r="E132" s="714"/>
      <c r="F132" s="715"/>
    </row>
    <row r="133" spans="1:6" ht="12.75">
      <c r="A133" s="711"/>
      <c r="B133" s="716"/>
      <c r="C133" s="6"/>
      <c r="D133" s="714"/>
      <c r="E133" s="714"/>
      <c r="F133" s="715"/>
    </row>
    <row r="134" spans="1:6" ht="12.75">
      <c r="A134" s="711"/>
      <c r="B134" s="716"/>
      <c r="C134" s="6"/>
      <c r="D134" s="714"/>
      <c r="E134" s="714"/>
      <c r="F134" s="715"/>
    </row>
    <row r="135" spans="1:6" ht="12.75">
      <c r="A135" s="711"/>
      <c r="B135" s="716"/>
      <c r="C135" s="6"/>
      <c r="D135" s="714"/>
      <c r="E135" s="344"/>
      <c r="F135" s="715"/>
    </row>
    <row r="136" spans="1:6" ht="12.75">
      <c r="A136" s="711"/>
      <c r="B136" s="716"/>
      <c r="C136" s="6"/>
      <c r="D136" s="714"/>
      <c r="E136" s="714"/>
      <c r="F136" s="715"/>
    </row>
    <row r="137" spans="1:6" ht="12.75">
      <c r="A137" s="711"/>
      <c r="B137" s="716"/>
      <c r="C137" s="6"/>
      <c r="D137" s="714"/>
      <c r="E137" s="714"/>
      <c r="F137" s="715"/>
    </row>
    <row r="138" spans="1:6" ht="12.75">
      <c r="A138" s="711"/>
      <c r="B138" s="716"/>
      <c r="C138" s="6"/>
      <c r="D138" s="714"/>
      <c r="E138" s="714"/>
      <c r="F138" s="715"/>
    </row>
    <row r="139" spans="1:6" ht="12.75">
      <c r="A139" s="711"/>
      <c r="B139" s="716"/>
      <c r="C139" s="6"/>
      <c r="D139" s="714"/>
      <c r="E139" s="714"/>
      <c r="F139" s="715"/>
    </row>
    <row r="140" spans="1:6" ht="12.75">
      <c r="A140" s="6"/>
      <c r="B140" s="719"/>
      <c r="C140" s="6"/>
      <c r="D140" s="714"/>
      <c r="E140" s="714"/>
      <c r="F140" s="715"/>
    </row>
    <row r="141" spans="1:6" ht="12.75">
      <c r="A141" s="6"/>
      <c r="B141" s="719"/>
      <c r="C141" s="6"/>
      <c r="D141" s="714"/>
      <c r="E141" s="714"/>
      <c r="F141" s="715"/>
    </row>
    <row r="142" spans="1:6" ht="12.75">
      <c r="A142" s="6"/>
      <c r="B142" s="719"/>
      <c r="C142" s="669"/>
      <c r="D142" s="714"/>
      <c r="E142" s="714"/>
      <c r="F142" s="715"/>
    </row>
    <row r="143" spans="1:6" ht="12.75">
      <c r="A143" s="6"/>
      <c r="B143" s="719"/>
      <c r="C143" s="6"/>
      <c r="D143" s="714"/>
      <c r="E143" s="714"/>
      <c r="F143" s="715"/>
    </row>
    <row r="144" spans="1:6" ht="12.75">
      <c r="A144" s="6"/>
      <c r="B144" s="719"/>
      <c r="C144" s="6"/>
      <c r="D144" s="6"/>
      <c r="E144" s="6"/>
      <c r="F144" s="710"/>
    </row>
    <row r="145" spans="1:6" ht="12.75">
      <c r="A145" s="6"/>
      <c r="B145" s="719"/>
      <c r="C145" s="6"/>
      <c r="D145" s="6"/>
      <c r="E145" s="6"/>
      <c r="F145" s="710"/>
    </row>
    <row r="146" spans="1:6" ht="12.75">
      <c r="A146" s="6"/>
      <c r="B146" s="719"/>
      <c r="C146" s="6"/>
      <c r="D146" s="6"/>
      <c r="E146" s="6"/>
      <c r="F146" s="710"/>
    </row>
    <row r="147" spans="1:6" ht="12.75">
      <c r="A147" s="6"/>
      <c r="B147" s="719"/>
      <c r="C147" s="6"/>
      <c r="D147" s="6"/>
      <c r="E147" s="6"/>
      <c r="F147" s="710"/>
    </row>
    <row r="148" spans="1:6" ht="12.75">
      <c r="A148" s="6"/>
      <c r="B148" s="719"/>
      <c r="C148" s="6"/>
      <c r="D148" s="6"/>
      <c r="E148" s="6"/>
      <c r="F148" s="710"/>
    </row>
    <row r="149" spans="1:6" ht="12.75">
      <c r="A149" s="6"/>
      <c r="B149" s="719"/>
      <c r="C149" s="6"/>
      <c r="D149" s="6"/>
      <c r="E149" s="6"/>
      <c r="F149" s="710"/>
    </row>
    <row r="150" spans="1:6" ht="12.75">
      <c r="A150" s="6"/>
      <c r="B150" s="719"/>
      <c r="C150" s="6"/>
      <c r="D150" s="6"/>
      <c r="E150" s="6"/>
      <c r="F150" s="710"/>
    </row>
    <row r="151" spans="1:6" ht="12.75">
      <c r="A151" s="6"/>
      <c r="B151" s="719"/>
      <c r="C151" s="6"/>
      <c r="D151" s="6"/>
      <c r="E151" s="6"/>
      <c r="F151" s="710"/>
    </row>
    <row r="152" spans="1:6" ht="12.75">
      <c r="A152" s="6"/>
      <c r="B152" s="719"/>
      <c r="C152" s="6"/>
      <c r="D152" s="6"/>
      <c r="E152" s="6"/>
      <c r="F152" s="710"/>
    </row>
    <row r="153" spans="1:6" ht="12.75">
      <c r="A153" s="6"/>
      <c r="B153" s="719"/>
      <c r="C153" s="6"/>
      <c r="D153" s="6"/>
      <c r="E153" s="6"/>
      <c r="F153" s="710"/>
    </row>
    <row r="154" spans="1:6" ht="12.75">
      <c r="A154" s="6"/>
      <c r="B154" s="719"/>
      <c r="C154" s="6"/>
      <c r="D154" s="6"/>
      <c r="E154" s="6"/>
      <c r="F154" s="710"/>
    </row>
    <row r="155" spans="1:6" ht="12.75">
      <c r="A155" s="6"/>
      <c r="B155" s="719"/>
      <c r="C155" s="6"/>
      <c r="D155" s="6"/>
      <c r="E155" s="6"/>
      <c r="F155" s="710"/>
    </row>
    <row r="156" spans="1:6" ht="12.75">
      <c r="A156" s="6"/>
      <c r="B156" s="719"/>
      <c r="C156" s="6"/>
      <c r="D156" s="6"/>
      <c r="E156" s="6"/>
      <c r="F156" s="710"/>
    </row>
    <row r="157" spans="1:6" ht="12.75">
      <c r="A157" s="6"/>
      <c r="B157" s="719"/>
      <c r="C157" s="6"/>
      <c r="D157" s="6"/>
      <c r="E157" s="6"/>
      <c r="F157" s="710"/>
    </row>
    <row r="158" spans="1:6" ht="12.75">
      <c r="A158" s="6"/>
      <c r="B158" s="719"/>
      <c r="C158" s="6"/>
      <c r="D158" s="6"/>
      <c r="E158" s="6"/>
      <c r="F158" s="710"/>
    </row>
    <row r="159" spans="1:6" ht="12.75">
      <c r="A159" s="6"/>
      <c r="B159" s="719"/>
      <c r="C159" s="6"/>
      <c r="D159" s="6"/>
      <c r="E159" s="6"/>
      <c r="F159" s="710"/>
    </row>
    <row r="160" spans="1:6" ht="12.75">
      <c r="A160" s="6"/>
      <c r="B160" s="719"/>
      <c r="C160" s="6"/>
      <c r="D160" s="6"/>
      <c r="E160" s="6"/>
      <c r="F160" s="710"/>
    </row>
    <row r="161" spans="1:6" ht="12.75">
      <c r="A161" s="6"/>
      <c r="B161" s="719"/>
      <c r="C161" s="6"/>
      <c r="D161" s="6"/>
      <c r="E161" s="6"/>
      <c r="F161" s="710"/>
    </row>
    <row r="162" spans="1:6" ht="12.75">
      <c r="A162" s="6"/>
      <c r="B162" s="709"/>
      <c r="C162" s="6"/>
      <c r="D162" s="6"/>
      <c r="E162" s="6"/>
      <c r="F162" s="710"/>
    </row>
    <row r="163" spans="1:6" ht="12.75">
      <c r="A163" s="6"/>
      <c r="B163" s="709"/>
      <c r="C163" s="6"/>
      <c r="D163" s="6"/>
      <c r="E163" s="6"/>
      <c r="F163" s="710"/>
    </row>
    <row r="164" spans="1:6" ht="12.75">
      <c r="A164" s="6"/>
      <c r="B164" s="719"/>
      <c r="C164" s="6"/>
      <c r="D164" s="6"/>
      <c r="E164" s="6"/>
      <c r="F164" s="710"/>
    </row>
    <row r="165" spans="1:6" ht="12.75">
      <c r="A165" s="6"/>
      <c r="B165" s="719"/>
      <c r="C165" s="6"/>
      <c r="D165" s="6"/>
      <c r="E165" s="6"/>
      <c r="F165" s="710"/>
    </row>
    <row r="166" spans="1:6" ht="12.75">
      <c r="A166" s="6"/>
      <c r="B166" s="719"/>
      <c r="C166" s="6"/>
      <c r="D166" s="6"/>
      <c r="E166" s="6"/>
      <c r="F166" s="710"/>
    </row>
    <row r="167" spans="1:6" ht="12.75">
      <c r="A167" s="6"/>
      <c r="B167" s="719"/>
      <c r="C167" s="669"/>
      <c r="D167" s="669"/>
      <c r="E167" s="6"/>
      <c r="F167" s="710"/>
    </row>
    <row r="168" spans="1:6" ht="12.75">
      <c r="A168" s="6"/>
      <c r="B168" s="719"/>
      <c r="C168" s="6"/>
      <c r="D168" s="6"/>
      <c r="E168" s="6"/>
      <c r="F168" s="710"/>
    </row>
    <row r="169" spans="1:6" ht="12.75">
      <c r="A169" s="6"/>
      <c r="B169" s="719"/>
      <c r="C169" s="6"/>
      <c r="D169" s="6"/>
      <c r="E169" s="6"/>
      <c r="F169" s="710"/>
    </row>
    <row r="170" spans="1:6" ht="12.75">
      <c r="A170" s="6"/>
      <c r="B170" s="719"/>
      <c r="C170" s="6"/>
      <c r="D170" s="6"/>
      <c r="E170" s="6"/>
      <c r="F170" s="710"/>
    </row>
    <row r="171" spans="1:6" ht="12.75">
      <c r="A171" s="6"/>
      <c r="B171" s="719"/>
      <c r="C171" s="6"/>
      <c r="D171" s="711"/>
      <c r="E171" s="711"/>
      <c r="F171" s="712"/>
    </row>
    <row r="172" spans="1:6" ht="12.75">
      <c r="A172" s="6"/>
      <c r="B172" s="716"/>
      <c r="C172" s="6"/>
      <c r="D172" s="6"/>
      <c r="E172" s="6"/>
      <c r="F172" s="710"/>
    </row>
    <row r="173" spans="1:6" ht="12.75">
      <c r="A173" s="6"/>
      <c r="B173" s="716"/>
      <c r="C173" s="6"/>
      <c r="D173" s="6"/>
      <c r="E173" s="6"/>
      <c r="F173" s="720"/>
    </row>
    <row r="174" spans="1:6" ht="12.75">
      <c r="A174" s="721"/>
      <c r="B174" s="716"/>
      <c r="C174" s="669"/>
      <c r="D174" s="714"/>
      <c r="E174" s="714"/>
      <c r="F174" s="715"/>
    </row>
    <row r="175" spans="1:6" ht="12.75">
      <c r="A175" s="711"/>
      <c r="B175" s="716"/>
      <c r="C175" s="6"/>
      <c r="D175" s="669"/>
      <c r="E175" s="669"/>
      <c r="F175" s="715"/>
    </row>
    <row r="176" spans="1:6" ht="12.75">
      <c r="A176" s="711"/>
      <c r="B176" s="716"/>
      <c r="C176" s="669"/>
      <c r="D176" s="717"/>
      <c r="E176" s="717"/>
      <c r="F176" s="715"/>
    </row>
    <row r="177" spans="1:6" ht="12.75">
      <c r="A177" s="711"/>
      <c r="B177" s="716"/>
      <c r="C177" s="6"/>
      <c r="D177" s="714"/>
      <c r="E177" s="714"/>
      <c r="F177" s="715"/>
    </row>
    <row r="178" spans="1:6" ht="12.75">
      <c r="A178" s="711"/>
      <c r="B178" s="716"/>
      <c r="C178" s="6"/>
      <c r="D178" s="714"/>
      <c r="E178" s="714"/>
      <c r="F178" s="715"/>
    </row>
    <row r="179" spans="1:6" ht="12.75">
      <c r="A179" s="711"/>
      <c r="B179" s="716"/>
      <c r="C179" s="6"/>
      <c r="D179" s="717"/>
      <c r="E179" s="717"/>
      <c r="F179" s="715"/>
    </row>
    <row r="180" spans="1:6" ht="12.75">
      <c r="A180" s="711"/>
      <c r="B180" s="716"/>
      <c r="C180" s="6"/>
      <c r="D180" s="714"/>
      <c r="E180" s="714"/>
      <c r="F180" s="715"/>
    </row>
    <row r="181" spans="1:6" ht="12.75">
      <c r="A181" s="711"/>
      <c r="B181" s="716"/>
      <c r="C181" s="669"/>
      <c r="D181" s="717"/>
      <c r="E181" s="717"/>
      <c r="F181" s="715"/>
    </row>
    <row r="182" spans="1:6" ht="12.75">
      <c r="A182" s="711"/>
      <c r="B182" s="716"/>
      <c r="C182" s="6"/>
      <c r="D182" s="714"/>
      <c r="E182" s="714"/>
      <c r="F182" s="715"/>
    </row>
    <row r="183" spans="1:6" ht="12.75">
      <c r="A183" s="711"/>
      <c r="B183" s="716"/>
      <c r="C183" s="6"/>
      <c r="D183" s="714"/>
      <c r="E183" s="714"/>
      <c r="F183" s="715"/>
    </row>
    <row r="184" spans="1:6" ht="12.75">
      <c r="A184" s="711"/>
      <c r="B184" s="716"/>
      <c r="C184" s="6"/>
      <c r="D184" s="714"/>
      <c r="E184" s="714"/>
      <c r="F184" s="715"/>
    </row>
    <row r="185" spans="1:6" ht="12.75">
      <c r="A185" s="711"/>
      <c r="B185" s="716"/>
      <c r="C185" s="6"/>
      <c r="D185" s="714"/>
      <c r="E185" s="714"/>
      <c r="F185" s="715"/>
    </row>
    <row r="186" spans="1:6" ht="12.75">
      <c r="A186" s="711"/>
      <c r="B186" s="716"/>
      <c r="C186" s="6"/>
      <c r="D186" s="714"/>
      <c r="E186" s="714"/>
      <c r="F186" s="715"/>
    </row>
    <row r="187" spans="1:6" ht="12.75">
      <c r="A187" s="711"/>
      <c r="B187" s="716"/>
      <c r="C187" s="6"/>
      <c r="D187" s="714"/>
      <c r="E187" s="714"/>
      <c r="F187" s="715"/>
    </row>
    <row r="188" spans="1:6" ht="12.75">
      <c r="A188" s="711"/>
      <c r="B188" s="716"/>
      <c r="C188" s="6"/>
      <c r="D188" s="714"/>
      <c r="E188" s="714"/>
      <c r="F188" s="715"/>
    </row>
    <row r="189" spans="1:6" ht="12.75">
      <c r="A189" s="711"/>
      <c r="B189" s="716"/>
      <c r="C189" s="6"/>
      <c r="D189" s="714"/>
      <c r="E189" s="714"/>
      <c r="F189" s="715"/>
    </row>
    <row r="190" spans="1:6" ht="12.75">
      <c r="A190" s="711"/>
      <c r="B190" s="716"/>
      <c r="C190" s="6"/>
      <c r="D190" s="714"/>
      <c r="E190" s="714"/>
      <c r="F190" s="715"/>
    </row>
    <row r="191" spans="1:6" ht="12.75">
      <c r="A191" s="711"/>
      <c r="B191" s="716"/>
      <c r="C191" s="6"/>
      <c r="D191" s="714"/>
      <c r="E191" s="714"/>
      <c r="F191" s="715"/>
    </row>
    <row r="192" spans="1:6" ht="12.75">
      <c r="A192" s="711"/>
      <c r="B192" s="716"/>
      <c r="C192" s="6"/>
      <c r="D192" s="714"/>
      <c r="E192" s="714"/>
      <c r="F192" s="715"/>
    </row>
    <row r="193" spans="1:6" ht="12.75">
      <c r="A193" s="711"/>
      <c r="B193" s="716"/>
      <c r="C193" s="6"/>
      <c r="D193" s="714"/>
      <c r="E193" s="714"/>
      <c r="F193" s="715"/>
    </row>
    <row r="194" spans="1:6" ht="12.75">
      <c r="A194" s="711"/>
      <c r="B194" s="716"/>
      <c r="C194" s="6"/>
      <c r="D194" s="714"/>
      <c r="E194" s="714"/>
      <c r="F194" s="715"/>
    </row>
    <row r="195" spans="1:6" ht="12.75">
      <c r="A195" s="6"/>
      <c r="B195" s="709"/>
      <c r="C195" s="6"/>
      <c r="D195" s="714"/>
      <c r="E195" s="714"/>
      <c r="F195" s="715"/>
    </row>
    <row r="196" spans="1:6" ht="12.75">
      <c r="A196" s="6"/>
      <c r="B196" s="709"/>
      <c r="C196" s="669"/>
      <c r="D196" s="714"/>
      <c r="E196" s="714"/>
      <c r="F196" s="715"/>
    </row>
    <row r="197" spans="1:6" ht="12.75">
      <c r="A197" s="6"/>
      <c r="B197" s="709"/>
      <c r="C197" s="6"/>
      <c r="D197" s="714"/>
      <c r="E197" s="714"/>
      <c r="F197" s="715"/>
    </row>
    <row r="198" spans="1:6" ht="12.75">
      <c r="A198" s="6"/>
      <c r="B198" s="709"/>
      <c r="C198" s="6"/>
      <c r="D198" s="6"/>
      <c r="E198" s="6"/>
      <c r="F198" s="710"/>
    </row>
    <row r="199" spans="1:6" ht="12.75">
      <c r="A199" s="6"/>
      <c r="B199" s="709"/>
      <c r="C199" s="6"/>
      <c r="D199" s="6"/>
      <c r="E199" s="6"/>
      <c r="F199" s="710"/>
    </row>
    <row r="200" spans="1:6" ht="12.75">
      <c r="A200" s="6"/>
      <c r="B200" s="709"/>
      <c r="C200" s="6"/>
      <c r="D200" s="6"/>
      <c r="E200" s="6"/>
      <c r="F200" s="710"/>
    </row>
    <row r="201" spans="1:6" ht="12.75">
      <c r="A201" s="6"/>
      <c r="B201" s="709"/>
      <c r="C201" s="6"/>
      <c r="D201" s="6"/>
      <c r="E201" s="6"/>
      <c r="F201" s="710"/>
    </row>
    <row r="202" spans="1:6" ht="12.75">
      <c r="A202" s="6"/>
      <c r="B202" s="709"/>
      <c r="C202" s="6"/>
      <c r="D202" s="6"/>
      <c r="E202" s="6"/>
      <c r="F202" s="710"/>
    </row>
    <row r="203" spans="1:6" ht="12.75">
      <c r="A203" s="6"/>
      <c r="B203" s="709"/>
      <c r="C203" s="6"/>
      <c r="D203" s="6"/>
      <c r="E203" s="6"/>
      <c r="F203" s="710"/>
    </row>
    <row r="204" spans="1:6" ht="12.75">
      <c r="A204" s="6"/>
      <c r="B204" s="709"/>
      <c r="C204" s="6"/>
      <c r="D204" s="6"/>
      <c r="E204" s="6"/>
      <c r="F204" s="710"/>
    </row>
    <row r="205" spans="1:6" ht="12.75">
      <c r="A205" s="6"/>
      <c r="B205" s="709"/>
      <c r="C205" s="6"/>
      <c r="D205" s="6"/>
      <c r="E205" s="6"/>
      <c r="F205" s="710"/>
    </row>
    <row r="206" spans="1:6" ht="12.75">
      <c r="A206" s="6"/>
      <c r="B206" s="709"/>
      <c r="C206" s="6"/>
      <c r="D206" s="6"/>
      <c r="E206" s="6"/>
      <c r="F206" s="710"/>
    </row>
    <row r="207" spans="1:6" ht="12.75">
      <c r="A207" s="6"/>
      <c r="B207" s="709"/>
      <c r="C207" s="6"/>
      <c r="D207" s="6"/>
      <c r="E207" s="6"/>
      <c r="F207" s="710"/>
    </row>
    <row r="208" spans="1:6" ht="12.75">
      <c r="A208" s="6"/>
      <c r="B208" s="709"/>
      <c r="C208" s="6"/>
      <c r="D208" s="6"/>
      <c r="E208" s="6"/>
      <c r="F208" s="710"/>
    </row>
    <row r="209" spans="1:6" ht="12.75">
      <c r="A209" s="6"/>
      <c r="B209" s="709"/>
      <c r="C209" s="6"/>
      <c r="D209" s="6"/>
      <c r="E209" s="6"/>
      <c r="F209" s="710"/>
    </row>
    <row r="210" spans="1:6" ht="12.75">
      <c r="A210" s="6"/>
      <c r="B210" s="709"/>
      <c r="C210" s="6"/>
      <c r="D210" s="6"/>
      <c r="E210" s="6"/>
      <c r="F210" s="710"/>
    </row>
    <row r="211" spans="1:6" ht="12.75">
      <c r="A211" s="6"/>
      <c r="B211" s="709"/>
      <c r="C211" s="6"/>
      <c r="D211" s="6"/>
      <c r="E211" s="6"/>
      <c r="F211" s="710"/>
    </row>
    <row r="212" spans="1:6" ht="12.75">
      <c r="A212" s="6"/>
      <c r="B212" s="709"/>
      <c r="C212" s="6"/>
      <c r="D212" s="6"/>
      <c r="E212" s="6"/>
      <c r="F212" s="710"/>
    </row>
    <row r="213" spans="1:6" ht="12.75">
      <c r="A213" s="6"/>
      <c r="B213" s="709"/>
      <c r="C213" s="6"/>
      <c r="D213" s="6"/>
      <c r="E213" s="6"/>
      <c r="F213" s="710"/>
    </row>
    <row r="214" spans="1:6" ht="12.75">
      <c r="A214" s="6"/>
      <c r="B214" s="709"/>
      <c r="C214" s="6"/>
      <c r="D214" s="6"/>
      <c r="E214" s="6"/>
      <c r="F214" s="710"/>
    </row>
    <row r="215" spans="1:6" ht="12.75">
      <c r="A215" s="6"/>
      <c r="B215" s="709"/>
      <c r="C215" s="6"/>
      <c r="D215" s="6"/>
      <c r="E215" s="6"/>
      <c r="F215" s="710"/>
    </row>
    <row r="216" spans="1:6" ht="12.75">
      <c r="A216" s="6"/>
      <c r="B216" s="709"/>
      <c r="C216" s="6"/>
      <c r="D216" s="6"/>
      <c r="E216" s="6"/>
      <c r="F216" s="710"/>
    </row>
    <row r="217" spans="1:6" ht="12.75">
      <c r="A217" s="6"/>
      <c r="B217" s="709"/>
      <c r="C217" s="6"/>
      <c r="D217" s="6"/>
      <c r="E217" s="6"/>
      <c r="F217" s="710"/>
    </row>
    <row r="218" spans="1:6" ht="12.75">
      <c r="A218" s="6"/>
      <c r="B218" s="709"/>
      <c r="C218" s="6"/>
      <c r="D218" s="6"/>
      <c r="E218" s="6"/>
      <c r="F218" s="710"/>
    </row>
    <row r="219" spans="1:6" ht="12.75">
      <c r="A219" s="6"/>
      <c r="B219" s="709"/>
      <c r="C219" s="6"/>
      <c r="D219" s="6"/>
      <c r="E219" s="6"/>
      <c r="F219" s="710"/>
    </row>
    <row r="220" spans="1:6" ht="12.75">
      <c r="A220" s="6"/>
      <c r="B220" s="709"/>
      <c r="C220" s="6"/>
      <c r="D220" s="6"/>
      <c r="E220" s="6"/>
      <c r="F220" s="710"/>
    </row>
    <row r="221" spans="1:6" ht="12.75">
      <c r="A221" s="6"/>
      <c r="B221" s="709"/>
      <c r="C221" s="6"/>
      <c r="D221" s="6"/>
      <c r="E221" s="6"/>
      <c r="F221" s="710"/>
    </row>
    <row r="222" spans="1:6" ht="12.75">
      <c r="A222" s="6"/>
      <c r="B222" s="709"/>
      <c r="C222" s="669"/>
      <c r="D222" s="669"/>
      <c r="E222" s="6"/>
      <c r="F222" s="710"/>
    </row>
    <row r="223" spans="1:6" ht="12.75">
      <c r="A223" s="6"/>
      <c r="B223" s="709"/>
      <c r="C223" s="6"/>
      <c r="D223" s="6"/>
      <c r="E223" s="6"/>
      <c r="F223" s="710"/>
    </row>
    <row r="224" spans="1:6" ht="12.75">
      <c r="A224" s="6"/>
      <c r="B224" s="709"/>
      <c r="C224" s="6"/>
      <c r="D224" s="6"/>
      <c r="E224" s="6"/>
      <c r="F224" s="710"/>
    </row>
    <row r="225" spans="1:6" ht="12.75">
      <c r="A225" s="6"/>
      <c r="B225" s="709"/>
      <c r="C225" s="6"/>
      <c r="D225" s="6"/>
      <c r="E225" s="6"/>
      <c r="F225" s="710"/>
    </row>
    <row r="226" spans="1:6" ht="12.75">
      <c r="A226" s="6"/>
      <c r="B226" s="709"/>
      <c r="C226" s="6"/>
      <c r="D226" s="711"/>
      <c r="E226" s="711"/>
      <c r="F226" s="712"/>
    </row>
    <row r="227" spans="1:6" ht="12.75">
      <c r="A227" s="6"/>
      <c r="B227" s="713"/>
      <c r="C227" s="6"/>
      <c r="D227" s="6"/>
      <c r="E227" s="6"/>
      <c r="F227" s="710"/>
    </row>
    <row r="228" spans="1:6" ht="12.75">
      <c r="A228" s="6"/>
      <c r="B228" s="713"/>
      <c r="C228" s="6"/>
      <c r="D228" s="6"/>
      <c r="E228" s="6"/>
      <c r="F228" s="710"/>
    </row>
    <row r="229" spans="1:6" ht="12.75">
      <c r="A229" s="415"/>
      <c r="B229" s="480"/>
      <c r="C229" s="669"/>
      <c r="D229" s="714"/>
      <c r="E229" s="714"/>
      <c r="F229" s="715"/>
    </row>
    <row r="230" spans="1:6" ht="12.75">
      <c r="A230" s="711"/>
      <c r="B230" s="713"/>
      <c r="C230" s="6"/>
      <c r="D230" s="6"/>
      <c r="E230" s="6"/>
      <c r="F230" s="715"/>
    </row>
    <row r="231" spans="1:6" ht="12.75">
      <c r="A231" s="711"/>
      <c r="B231" s="713"/>
      <c r="C231" s="669"/>
      <c r="D231" s="717"/>
      <c r="E231" s="717"/>
      <c r="F231" s="715"/>
    </row>
    <row r="232" spans="1:6" ht="12.75">
      <c r="A232" s="711"/>
      <c r="B232" s="716"/>
      <c r="C232" s="6"/>
      <c r="D232" s="714"/>
      <c r="E232" s="714"/>
      <c r="F232" s="715"/>
    </row>
    <row r="233" spans="1:6" ht="12.75">
      <c r="A233" s="711"/>
      <c r="B233" s="716"/>
      <c r="C233" s="6"/>
      <c r="D233" s="714"/>
      <c r="E233" s="714"/>
      <c r="F233" s="715"/>
    </row>
    <row r="234" spans="1:6" ht="12.75">
      <c r="A234" s="711"/>
      <c r="B234" s="716"/>
      <c r="C234" s="6"/>
      <c r="D234" s="717"/>
      <c r="E234" s="717"/>
      <c r="F234" s="715"/>
    </row>
    <row r="235" spans="1:6" ht="12.75">
      <c r="A235" s="711"/>
      <c r="B235" s="716"/>
      <c r="C235" s="6"/>
      <c r="D235" s="714"/>
      <c r="E235" s="714"/>
      <c r="F235" s="715"/>
    </row>
    <row r="236" spans="1:6" ht="12.75">
      <c r="A236" s="711"/>
      <c r="B236" s="716"/>
      <c r="C236" s="669"/>
      <c r="D236" s="717"/>
      <c r="E236" s="717"/>
      <c r="F236" s="715"/>
    </row>
    <row r="237" spans="1:6" ht="12.75">
      <c r="A237" s="711"/>
      <c r="B237" s="716"/>
      <c r="C237" s="6"/>
      <c r="D237" s="714"/>
      <c r="E237" s="714"/>
      <c r="F237" s="715"/>
    </row>
    <row r="238" spans="1:6" ht="12.75">
      <c r="A238" s="711"/>
      <c r="B238" s="716"/>
      <c r="C238" s="6"/>
      <c r="D238" s="714"/>
      <c r="E238" s="714"/>
      <c r="F238" s="715"/>
    </row>
    <row r="239" spans="1:6" ht="12.75">
      <c r="A239" s="711"/>
      <c r="B239" s="716"/>
      <c r="C239" s="6"/>
      <c r="D239" s="714"/>
      <c r="E239" s="714"/>
      <c r="F239" s="715"/>
    </row>
    <row r="240" spans="1:6" ht="12.75">
      <c r="A240" s="711"/>
      <c r="B240" s="716"/>
      <c r="C240" s="6"/>
      <c r="D240" s="714"/>
      <c r="E240" s="714"/>
      <c r="F240" s="715"/>
    </row>
    <row r="241" spans="1:6" ht="12.75">
      <c r="A241" s="711"/>
      <c r="B241" s="716"/>
      <c r="C241" s="6"/>
      <c r="D241" s="714"/>
      <c r="E241" s="344"/>
      <c r="F241" s="715"/>
    </row>
    <row r="242" spans="1:6" ht="12.75">
      <c r="A242" s="711"/>
      <c r="B242" s="716"/>
      <c r="C242" s="6"/>
      <c r="D242" s="714"/>
      <c r="E242" s="714"/>
      <c r="F242" s="715"/>
    </row>
    <row r="243" spans="1:6" ht="12.75">
      <c r="A243" s="711"/>
      <c r="B243" s="716"/>
      <c r="C243" s="6"/>
      <c r="D243" s="714"/>
      <c r="E243" s="714"/>
      <c r="F243" s="715"/>
    </row>
    <row r="244" spans="1:6" ht="12.75">
      <c r="A244" s="711"/>
      <c r="B244" s="716"/>
      <c r="C244" s="6"/>
      <c r="D244" s="714"/>
      <c r="E244" s="714"/>
      <c r="F244" s="715"/>
    </row>
    <row r="245" spans="1:6" ht="12.75">
      <c r="A245" s="711"/>
      <c r="B245" s="716"/>
      <c r="C245" s="6"/>
      <c r="D245" s="714"/>
      <c r="E245" s="714"/>
      <c r="F245" s="715"/>
    </row>
    <row r="246" spans="1:6" ht="12.75">
      <c r="A246" s="6"/>
      <c r="B246" s="709"/>
      <c r="C246" s="6"/>
      <c r="D246" s="714"/>
      <c r="E246" s="714"/>
      <c r="F246" s="715"/>
    </row>
    <row r="247" spans="1:6" ht="12.75">
      <c r="A247" s="6"/>
      <c r="B247" s="709"/>
      <c r="C247" s="669"/>
      <c r="D247" s="714"/>
      <c r="E247" s="714"/>
      <c r="F247" s="715"/>
    </row>
    <row r="248" spans="1:6" ht="12.75">
      <c r="A248" s="6"/>
      <c r="B248" s="709"/>
      <c r="C248" s="6"/>
      <c r="D248" s="714"/>
      <c r="E248" s="714"/>
      <c r="F248" s="715"/>
    </row>
    <row r="249" spans="1:6" ht="12.75">
      <c r="A249" s="6"/>
      <c r="B249" s="709"/>
      <c r="C249" s="6"/>
      <c r="D249" s="6"/>
      <c r="E249" s="6"/>
      <c r="F249" s="710"/>
    </row>
    <row r="250" spans="1:6" ht="12.75">
      <c r="A250" s="6"/>
      <c r="B250" s="709"/>
      <c r="C250" s="6"/>
      <c r="D250" s="6"/>
      <c r="E250" s="6"/>
      <c r="F250" s="710"/>
    </row>
    <row r="251" spans="1:6" ht="12.75">
      <c r="A251" s="6"/>
      <c r="B251" s="709"/>
      <c r="C251" s="6"/>
      <c r="D251" s="6"/>
      <c r="E251" s="6"/>
      <c r="F251" s="710"/>
    </row>
    <row r="252" spans="1:6" ht="12.75">
      <c r="A252" s="6"/>
      <c r="B252" s="709"/>
      <c r="C252" s="6"/>
      <c r="D252" s="6"/>
      <c r="E252" s="6"/>
      <c r="F252" s="710"/>
    </row>
    <row r="253" spans="1:6" ht="12.75">
      <c r="A253" s="6"/>
      <c r="B253" s="709"/>
      <c r="C253" s="6"/>
      <c r="D253" s="6"/>
      <c r="E253" s="6"/>
      <c r="F253" s="710"/>
    </row>
    <row r="254" spans="1:6" ht="12.75">
      <c r="A254" s="6"/>
      <c r="B254" s="709"/>
      <c r="C254" s="6"/>
      <c r="D254" s="6"/>
      <c r="E254" s="6"/>
      <c r="F254" s="710"/>
    </row>
    <row r="255" spans="1:6" ht="12.75">
      <c r="A255" s="6"/>
      <c r="B255" s="709"/>
      <c r="C255" s="6"/>
      <c r="D255" s="6"/>
      <c r="E255" s="6"/>
      <c r="F255" s="710"/>
    </row>
    <row r="256" spans="1:6" ht="12.75">
      <c r="A256" s="6"/>
      <c r="B256" s="709"/>
      <c r="C256" s="6"/>
      <c r="D256" s="6"/>
      <c r="E256" s="6"/>
      <c r="F256" s="710"/>
    </row>
    <row r="257" spans="1:6" ht="12.75">
      <c r="A257" s="6"/>
      <c r="B257" s="709"/>
      <c r="C257" s="6"/>
      <c r="D257" s="6"/>
      <c r="E257" s="6"/>
      <c r="F257" s="710"/>
    </row>
    <row r="258" spans="1:6" ht="12.75">
      <c r="A258" s="6"/>
      <c r="B258" s="709"/>
      <c r="C258" s="6"/>
      <c r="D258" s="6"/>
      <c r="E258" s="6"/>
      <c r="F258" s="710"/>
    </row>
    <row r="259" spans="1:6" ht="12.75">
      <c r="A259" s="6"/>
      <c r="B259" s="709"/>
      <c r="C259" s="6"/>
      <c r="D259" s="6"/>
      <c r="E259" s="6"/>
      <c r="F259" s="710"/>
    </row>
    <row r="260" spans="1:6" ht="12.75">
      <c r="A260" s="6"/>
      <c r="B260" s="709"/>
      <c r="C260" s="6"/>
      <c r="D260" s="6"/>
      <c r="E260" s="6"/>
      <c r="F260" s="710"/>
    </row>
    <row r="261" spans="1:6" ht="12.75">
      <c r="A261" s="6"/>
      <c r="B261" s="709"/>
      <c r="C261" s="6"/>
      <c r="D261" s="6"/>
      <c r="E261" s="6"/>
      <c r="F261" s="710"/>
    </row>
    <row r="262" spans="1:6" ht="12.75">
      <c r="A262" s="6"/>
      <c r="B262" s="709"/>
      <c r="C262" s="6"/>
      <c r="D262" s="6"/>
      <c r="E262" s="6"/>
      <c r="F262" s="710"/>
    </row>
    <row r="263" spans="1:6" ht="12.75">
      <c r="A263" s="6"/>
      <c r="B263" s="709"/>
      <c r="C263" s="6"/>
      <c r="D263" s="6"/>
      <c r="E263" s="6"/>
      <c r="F263" s="710"/>
    </row>
    <row r="264" spans="1:6" ht="12.75">
      <c r="A264" s="6"/>
      <c r="B264" s="709"/>
      <c r="C264" s="6"/>
      <c r="D264" s="6"/>
      <c r="E264" s="6"/>
      <c r="F264" s="710"/>
    </row>
    <row r="265" spans="1:6" ht="12.75">
      <c r="A265" s="6"/>
      <c r="B265" s="709"/>
      <c r="C265" s="6"/>
      <c r="D265" s="6"/>
      <c r="E265" s="6"/>
      <c r="F265" s="710"/>
    </row>
    <row r="266" spans="1:6" ht="12.75">
      <c r="A266" s="6"/>
      <c r="B266" s="709"/>
      <c r="C266" s="6"/>
      <c r="D266" s="6"/>
      <c r="E266" s="6"/>
      <c r="F266" s="710"/>
    </row>
    <row r="267" spans="1:6" ht="12.75">
      <c r="A267" s="6"/>
      <c r="B267" s="709"/>
      <c r="C267" s="6"/>
      <c r="D267" s="6"/>
      <c r="E267" s="6"/>
      <c r="F267" s="710"/>
    </row>
    <row r="268" spans="1:6" ht="12.75">
      <c r="A268" s="6"/>
      <c r="B268" s="709"/>
      <c r="C268" s="6"/>
      <c r="D268" s="6"/>
      <c r="E268" s="6"/>
      <c r="F268" s="710"/>
    </row>
    <row r="269" spans="1:6" ht="12.75">
      <c r="A269" s="6"/>
      <c r="B269" s="709"/>
      <c r="C269" s="6"/>
      <c r="D269" s="6"/>
      <c r="E269" s="6"/>
      <c r="F269" s="710"/>
    </row>
    <row r="270" spans="1:6" ht="12.75">
      <c r="A270" s="6"/>
      <c r="B270" s="709"/>
      <c r="C270" s="6"/>
      <c r="D270" s="6"/>
      <c r="E270" s="6"/>
      <c r="F270" s="710"/>
    </row>
    <row r="271" spans="1:6" ht="12.75">
      <c r="A271" s="6"/>
      <c r="B271" s="709"/>
      <c r="C271" s="6"/>
      <c r="D271" s="6"/>
      <c r="E271" s="6"/>
      <c r="F271" s="710"/>
    </row>
    <row r="272" spans="1:6" ht="12.75">
      <c r="A272" s="6"/>
      <c r="B272" s="709"/>
      <c r="C272" s="6"/>
      <c r="D272" s="6"/>
      <c r="E272" s="6"/>
      <c r="F272" s="710"/>
    </row>
    <row r="273" spans="1:6" ht="12.75">
      <c r="A273" s="6"/>
      <c r="B273" s="709"/>
      <c r="C273" s="6"/>
      <c r="D273" s="6"/>
      <c r="E273" s="6"/>
      <c r="F273" s="710"/>
    </row>
    <row r="274" spans="1:6" ht="12.75">
      <c r="A274" s="6"/>
      <c r="B274" s="709"/>
      <c r="C274" s="6"/>
      <c r="D274" s="6"/>
      <c r="E274" s="6"/>
      <c r="F274" s="710"/>
    </row>
    <row r="275" spans="1:6" ht="12.75">
      <c r="A275" s="6"/>
      <c r="B275" s="709"/>
      <c r="C275" s="6"/>
      <c r="D275" s="6"/>
      <c r="E275" s="6"/>
      <c r="F275" s="710"/>
    </row>
    <row r="276" spans="1:6" ht="12.75">
      <c r="A276" s="6"/>
      <c r="B276" s="709"/>
      <c r="C276" s="6"/>
      <c r="D276" s="6"/>
      <c r="E276" s="6"/>
      <c r="F276" s="710"/>
    </row>
    <row r="277" spans="1:6" ht="12.75">
      <c r="A277" s="6"/>
      <c r="B277" s="709"/>
      <c r="C277" s="669"/>
      <c r="D277" s="669"/>
      <c r="E277" s="6"/>
      <c r="F277" s="710"/>
    </row>
    <row r="278" spans="1:6" ht="12.75">
      <c r="A278" s="6"/>
      <c r="B278" s="709"/>
      <c r="C278" s="6"/>
      <c r="D278" s="6"/>
      <c r="E278" s="6"/>
      <c r="F278" s="710"/>
    </row>
    <row r="279" spans="1:6" ht="12.75">
      <c r="A279" s="6"/>
      <c r="B279" s="709"/>
      <c r="C279" s="6"/>
      <c r="D279" s="6"/>
      <c r="E279" s="6"/>
      <c r="F279" s="710"/>
    </row>
    <row r="280" spans="1:6" ht="12.75">
      <c r="A280" s="6"/>
      <c r="B280" s="709"/>
      <c r="C280" s="6"/>
      <c r="D280" s="6"/>
      <c r="E280" s="6"/>
      <c r="F280" s="710"/>
    </row>
    <row r="281" spans="1:6" ht="12.75">
      <c r="A281" s="6"/>
      <c r="B281" s="709"/>
      <c r="C281" s="6"/>
      <c r="D281" s="711"/>
      <c r="E281" s="711"/>
      <c r="F281" s="712"/>
    </row>
    <row r="282" spans="1:6" ht="12.75">
      <c r="A282" s="6"/>
      <c r="B282" s="713"/>
      <c r="C282" s="6"/>
      <c r="D282" s="6"/>
      <c r="E282" s="6"/>
      <c r="F282" s="710"/>
    </row>
    <row r="283" spans="1:6" ht="12.75">
      <c r="A283" s="6"/>
      <c r="B283" s="713"/>
      <c r="C283" s="6"/>
      <c r="D283" s="6"/>
      <c r="E283" s="6"/>
      <c r="F283" s="710"/>
    </row>
    <row r="284" spans="1:6" ht="12.75">
      <c r="A284" s="721"/>
      <c r="B284" s="716"/>
      <c r="C284" s="669"/>
      <c r="D284" s="714"/>
      <c r="E284" s="714"/>
      <c r="F284" s="715"/>
    </row>
    <row r="285" spans="1:6" ht="12.75">
      <c r="A285" s="711"/>
      <c r="B285" s="713"/>
      <c r="C285" s="6"/>
      <c r="D285" s="6"/>
      <c r="E285" s="6"/>
      <c r="F285" s="715"/>
    </row>
    <row r="286" spans="1:6" ht="12.75">
      <c r="A286" s="711"/>
      <c r="B286" s="713"/>
      <c r="C286" s="669"/>
      <c r="D286" s="717"/>
      <c r="E286" s="717"/>
      <c r="F286" s="715"/>
    </row>
    <row r="287" spans="1:6" ht="12.75">
      <c r="A287" s="711"/>
      <c r="B287" s="716"/>
      <c r="C287" s="6"/>
      <c r="D287" s="714"/>
      <c r="E287" s="714"/>
      <c r="F287" s="715"/>
    </row>
    <row r="288" spans="1:6" ht="12.75">
      <c r="A288" s="711"/>
      <c r="B288" s="716"/>
      <c r="C288" s="6"/>
      <c r="D288" s="714"/>
      <c r="E288" s="714"/>
      <c r="F288" s="715"/>
    </row>
    <row r="289" spans="1:6" ht="12.75">
      <c r="A289" s="711"/>
      <c r="B289" s="716"/>
      <c r="C289" s="6"/>
      <c r="D289" s="717"/>
      <c r="E289" s="717"/>
      <c r="F289" s="715"/>
    </row>
    <row r="290" spans="1:6" ht="12.75">
      <c r="A290" s="711"/>
      <c r="B290" s="716"/>
      <c r="C290" s="6"/>
      <c r="D290" s="714"/>
      <c r="E290" s="714"/>
      <c r="F290" s="715"/>
    </row>
    <row r="291" spans="1:6" ht="12.75">
      <c r="A291" s="711"/>
      <c r="B291" s="716"/>
      <c r="C291" s="669"/>
      <c r="D291" s="717"/>
      <c r="E291" s="717"/>
      <c r="F291" s="715"/>
    </row>
    <row r="292" spans="1:6" ht="12.75">
      <c r="A292" s="711"/>
      <c r="B292" s="716"/>
      <c r="C292" s="6"/>
      <c r="D292" s="714"/>
      <c r="E292" s="714"/>
      <c r="F292" s="715"/>
    </row>
    <row r="293" spans="1:6" ht="12.75">
      <c r="A293" s="711"/>
      <c r="B293" s="716"/>
      <c r="C293" s="6"/>
      <c r="D293" s="714"/>
      <c r="E293" s="714"/>
      <c r="F293" s="715"/>
    </row>
    <row r="294" spans="1:6" ht="12.75">
      <c r="A294" s="711"/>
      <c r="B294" s="716"/>
      <c r="C294" s="6"/>
      <c r="D294" s="714"/>
      <c r="E294" s="714"/>
      <c r="F294" s="715"/>
    </row>
    <row r="295" spans="1:6" ht="12.75">
      <c r="A295" s="711"/>
      <c r="B295" s="716"/>
      <c r="C295" s="6"/>
      <c r="D295" s="714"/>
      <c r="E295" s="714"/>
      <c r="F295" s="715"/>
    </row>
    <row r="296" spans="1:6" ht="12.75">
      <c r="A296" s="711"/>
      <c r="B296" s="716"/>
      <c r="C296" s="6"/>
      <c r="D296" s="714"/>
      <c r="E296" s="714"/>
      <c r="F296" s="715"/>
    </row>
    <row r="297" spans="1:6" ht="12.75">
      <c r="A297" s="711"/>
      <c r="B297" s="716"/>
      <c r="C297" s="6"/>
      <c r="D297" s="714"/>
      <c r="E297" s="714"/>
      <c r="F297" s="715"/>
    </row>
    <row r="298" spans="1:6" ht="12.75">
      <c r="A298" s="711"/>
      <c r="B298" s="716"/>
      <c r="C298" s="6"/>
      <c r="D298" s="714"/>
      <c r="E298" s="714"/>
      <c r="F298" s="715"/>
    </row>
    <row r="299" spans="1:6" ht="12.75">
      <c r="A299" s="711"/>
      <c r="B299" s="716"/>
      <c r="C299" s="6"/>
      <c r="D299" s="714"/>
      <c r="E299" s="714"/>
      <c r="F299" s="715"/>
    </row>
    <row r="300" spans="1:6" ht="12.75">
      <c r="A300" s="711"/>
      <c r="B300" s="716"/>
      <c r="C300" s="6"/>
      <c r="D300" s="714"/>
      <c r="E300" s="714"/>
      <c r="F300" s="715"/>
    </row>
    <row r="301" spans="1:6" ht="12.75">
      <c r="A301" s="711"/>
      <c r="B301" s="716"/>
      <c r="C301" s="6"/>
      <c r="D301" s="714"/>
      <c r="E301" s="714"/>
      <c r="F301" s="715"/>
    </row>
    <row r="302" spans="1:6" ht="12.75">
      <c r="A302" s="711"/>
      <c r="B302" s="716"/>
      <c r="C302" s="6"/>
      <c r="D302" s="714"/>
      <c r="E302" s="714"/>
      <c r="F302" s="715"/>
    </row>
    <row r="303" spans="1:6" ht="12.75">
      <c r="A303" s="711"/>
      <c r="B303" s="716"/>
      <c r="C303" s="6"/>
      <c r="D303" s="714"/>
      <c r="E303" s="714"/>
      <c r="F303" s="715"/>
    </row>
    <row r="304" spans="1:6" ht="12.75">
      <c r="A304" s="711"/>
      <c r="B304" s="716"/>
      <c r="C304" s="6"/>
      <c r="D304" s="714"/>
      <c r="E304" s="714"/>
      <c r="F304" s="715"/>
    </row>
    <row r="305" spans="1:6" ht="12.75">
      <c r="A305" s="6"/>
      <c r="B305" s="709"/>
      <c r="C305" s="6"/>
      <c r="D305" s="714"/>
      <c r="E305" s="714"/>
      <c r="F305" s="715"/>
    </row>
    <row r="306" spans="1:6" ht="12.75">
      <c r="A306" s="6"/>
      <c r="B306" s="709"/>
      <c r="C306" s="669"/>
      <c r="D306" s="714"/>
      <c r="E306" s="714"/>
      <c r="F306" s="715"/>
    </row>
    <row r="307" spans="1:6" ht="12.75">
      <c r="A307" s="6"/>
      <c r="B307" s="709"/>
      <c r="C307" s="6"/>
      <c r="D307" s="714"/>
      <c r="E307" s="714"/>
      <c r="F307" s="715"/>
    </row>
    <row r="308" spans="1:6" ht="12.75">
      <c r="A308" s="6"/>
      <c r="B308" s="709"/>
      <c r="C308" s="6"/>
      <c r="D308" s="6"/>
      <c r="E308" s="6"/>
      <c r="F308" s="710"/>
    </row>
    <row r="309" spans="1:6" ht="12.75">
      <c r="A309" s="6"/>
      <c r="B309" s="709"/>
      <c r="C309" s="6"/>
      <c r="D309" s="6"/>
      <c r="E309" s="6"/>
      <c r="F309" s="710"/>
    </row>
    <row r="310" spans="1:6" ht="12.75">
      <c r="A310" s="6"/>
      <c r="B310" s="709"/>
      <c r="C310" s="6"/>
      <c r="D310" s="6"/>
      <c r="E310" s="6"/>
      <c r="F310" s="710"/>
    </row>
    <row r="311" spans="1:6" ht="12.75">
      <c r="A311" s="6"/>
      <c r="B311" s="709"/>
      <c r="C311" s="6"/>
      <c r="D311" s="6"/>
      <c r="E311" s="6"/>
      <c r="F311" s="710"/>
    </row>
    <row r="312" spans="1:6" ht="12.75">
      <c r="A312" s="6"/>
      <c r="B312" s="709"/>
      <c r="C312" s="6"/>
      <c r="D312" s="6"/>
      <c r="E312" s="6"/>
      <c r="F312" s="710"/>
    </row>
    <row r="313" spans="1:6" ht="12.75">
      <c r="A313" s="6"/>
      <c r="B313" s="709"/>
      <c r="C313" s="6"/>
      <c r="D313" s="6"/>
      <c r="E313" s="6"/>
      <c r="F313" s="710"/>
    </row>
    <row r="314" spans="1:6" ht="12.75">
      <c r="A314" s="6"/>
      <c r="B314" s="709"/>
      <c r="C314" s="6"/>
      <c r="D314" s="6"/>
      <c r="E314" s="6"/>
      <c r="F314" s="710"/>
    </row>
    <row r="315" spans="1:6" ht="12.75">
      <c r="A315" s="6"/>
      <c r="B315" s="709"/>
      <c r="C315" s="6"/>
      <c r="D315" s="6"/>
      <c r="E315" s="6"/>
      <c r="F315" s="710"/>
    </row>
    <row r="316" spans="1:6" ht="12.75">
      <c r="A316" s="6"/>
      <c r="B316" s="709"/>
      <c r="C316" s="6"/>
      <c r="D316" s="6"/>
      <c r="E316" s="6"/>
      <c r="F316" s="710"/>
    </row>
    <row r="317" spans="1:6" ht="12.75">
      <c r="A317" s="6"/>
      <c r="B317" s="709"/>
      <c r="C317" s="6"/>
      <c r="D317" s="6"/>
      <c r="E317" s="6"/>
      <c r="F317" s="710"/>
    </row>
    <row r="318" spans="1:6" ht="12.75">
      <c r="A318" s="6"/>
      <c r="B318" s="709"/>
      <c r="C318" s="6"/>
      <c r="D318" s="6"/>
      <c r="E318" s="6"/>
      <c r="F318" s="710"/>
    </row>
    <row r="319" spans="1:6" ht="12.75">
      <c r="A319" s="6"/>
      <c r="B319" s="709"/>
      <c r="C319" s="6"/>
      <c r="D319" s="6"/>
      <c r="E319" s="6"/>
      <c r="F319" s="710"/>
    </row>
    <row r="320" spans="1:6" ht="12.75">
      <c r="A320" s="6"/>
      <c r="B320" s="709"/>
      <c r="C320" s="6"/>
      <c r="D320" s="6"/>
      <c r="E320" s="6"/>
      <c r="F320" s="710"/>
    </row>
    <row r="321" spans="1:6" ht="12.75">
      <c r="A321" s="6"/>
      <c r="B321" s="709"/>
      <c r="C321" s="6"/>
      <c r="D321" s="6"/>
      <c r="E321" s="6"/>
      <c r="F321" s="710"/>
    </row>
    <row r="322" spans="1:6" ht="12.75">
      <c r="A322" s="6"/>
      <c r="B322" s="709"/>
      <c r="C322" s="6"/>
      <c r="D322" s="6"/>
      <c r="E322" s="6"/>
      <c r="F322" s="710"/>
    </row>
    <row r="323" spans="1:6" ht="12.75">
      <c r="A323" s="6"/>
      <c r="B323" s="709"/>
      <c r="C323" s="6"/>
      <c r="D323" s="6"/>
      <c r="E323" s="6"/>
      <c r="F323" s="710"/>
    </row>
    <row r="324" spans="1:6" ht="12.75">
      <c r="A324" s="6"/>
      <c r="B324" s="709"/>
      <c r="C324" s="6"/>
      <c r="D324" s="6"/>
      <c r="E324" s="6"/>
      <c r="F324" s="710"/>
    </row>
    <row r="325" spans="1:6" ht="12.75">
      <c r="A325" s="6"/>
      <c r="B325" s="709"/>
      <c r="C325" s="6"/>
      <c r="D325" s="6"/>
      <c r="E325" s="6"/>
      <c r="F325" s="710"/>
    </row>
    <row r="326" spans="1:6" ht="12.75">
      <c r="A326" s="6"/>
      <c r="B326" s="709"/>
      <c r="C326" s="6"/>
      <c r="D326" s="6"/>
      <c r="E326" s="6"/>
      <c r="F326" s="710"/>
    </row>
    <row r="327" spans="1:6" ht="12.75">
      <c r="A327" s="6"/>
      <c r="B327" s="709"/>
      <c r="C327" s="6"/>
      <c r="D327" s="6"/>
      <c r="E327" s="6"/>
      <c r="F327" s="710"/>
    </row>
    <row r="328" spans="1:6" ht="12.75">
      <c r="A328" s="6"/>
      <c r="B328" s="709"/>
      <c r="C328" s="6"/>
      <c r="D328" s="6"/>
      <c r="E328" s="6"/>
      <c r="F328" s="710"/>
    </row>
    <row r="329" spans="1:6" ht="12.75">
      <c r="A329" s="6"/>
      <c r="B329" s="709"/>
      <c r="C329" s="6"/>
      <c r="D329" s="6"/>
      <c r="E329" s="6"/>
      <c r="F329" s="710"/>
    </row>
    <row r="330" spans="1:6" ht="12.75">
      <c r="A330" s="6"/>
      <c r="B330" s="709"/>
      <c r="C330" s="6"/>
      <c r="D330" s="6"/>
      <c r="E330" s="6"/>
      <c r="F330" s="710"/>
    </row>
    <row r="331" spans="1:6" ht="12.75">
      <c r="A331" s="6"/>
      <c r="B331" s="709"/>
      <c r="C331" s="6"/>
      <c r="D331" s="6"/>
      <c r="E331" s="6"/>
      <c r="F331" s="710"/>
    </row>
    <row r="332" spans="1:6" ht="12.75">
      <c r="A332" s="6"/>
      <c r="B332" s="709"/>
      <c r="C332" s="669"/>
      <c r="D332" s="669"/>
      <c r="E332" s="6"/>
      <c r="F332" s="710"/>
    </row>
    <row r="333" spans="1:6" ht="12.75">
      <c r="A333" s="6"/>
      <c r="B333" s="709"/>
      <c r="C333" s="6"/>
      <c r="D333" s="6"/>
      <c r="E333" s="6"/>
      <c r="F333" s="710"/>
    </row>
    <row r="334" spans="1:6" ht="12.75">
      <c r="A334" s="6"/>
      <c r="B334" s="709"/>
      <c r="C334" s="6"/>
      <c r="D334" s="6"/>
      <c r="E334" s="6"/>
      <c r="F334" s="710"/>
    </row>
    <row r="335" spans="1:6" ht="12.75">
      <c r="A335" s="6"/>
      <c r="B335" s="709"/>
      <c r="C335" s="6"/>
      <c r="D335" s="6"/>
      <c r="E335" s="6"/>
      <c r="F335" s="710"/>
    </row>
    <row r="336" spans="1:6" ht="12.75">
      <c r="A336" s="6"/>
      <c r="B336" s="709"/>
      <c r="C336" s="6"/>
      <c r="D336" s="711"/>
      <c r="E336" s="711"/>
      <c r="F336" s="712"/>
    </row>
    <row r="337" spans="1:6" ht="12.75">
      <c r="A337" s="6"/>
      <c r="B337" s="713"/>
      <c r="C337" s="6"/>
      <c r="D337" s="6"/>
      <c r="E337" s="6"/>
      <c r="F337" s="710"/>
    </row>
    <row r="338" spans="1:6" ht="12.75">
      <c r="A338" s="6"/>
      <c r="B338" s="713"/>
      <c r="C338" s="6"/>
      <c r="D338" s="6"/>
      <c r="E338" s="6"/>
      <c r="F338" s="710"/>
    </row>
    <row r="339" spans="1:6" ht="12.75">
      <c r="A339" s="721"/>
      <c r="B339" s="716"/>
      <c r="C339" s="669"/>
      <c r="D339" s="714"/>
      <c r="E339" s="714"/>
      <c r="F339" s="715"/>
    </row>
    <row r="340" spans="1:6" ht="12.75">
      <c r="A340" s="711"/>
      <c r="B340" s="713"/>
      <c r="C340" s="6"/>
      <c r="D340" s="6"/>
      <c r="E340" s="6"/>
      <c r="F340" s="722"/>
    </row>
    <row r="341" spans="1:6" ht="12.75">
      <c r="A341" s="711"/>
      <c r="B341" s="713"/>
      <c r="C341" s="669"/>
      <c r="D341" s="717"/>
      <c r="E341" s="717"/>
      <c r="F341" s="715"/>
    </row>
    <row r="342" spans="1:6" ht="12.75">
      <c r="A342" s="711"/>
      <c r="B342" s="716"/>
      <c r="C342" s="6"/>
      <c r="D342" s="714"/>
      <c r="E342" s="714"/>
      <c r="F342" s="715"/>
    </row>
    <row r="343" spans="1:6" ht="12.75">
      <c r="A343" s="711"/>
      <c r="B343" s="716"/>
      <c r="C343" s="6"/>
      <c r="D343" s="714"/>
      <c r="E343" s="714"/>
      <c r="F343" s="715"/>
    </row>
    <row r="344" spans="1:6" ht="12.75">
      <c r="A344" s="711"/>
      <c r="B344" s="716"/>
      <c r="C344" s="6"/>
      <c r="D344" s="714"/>
      <c r="E344" s="714"/>
      <c r="F344" s="715"/>
    </row>
    <row r="345" spans="1:6" ht="12.75">
      <c r="A345" s="711"/>
      <c r="B345" s="716"/>
      <c r="C345" s="6"/>
      <c r="D345" s="714"/>
      <c r="E345" s="714"/>
      <c r="F345" s="715"/>
    </row>
    <row r="346" spans="1:6" ht="12.75">
      <c r="A346" s="711"/>
      <c r="B346" s="716"/>
      <c r="C346" s="6"/>
      <c r="D346" s="717"/>
      <c r="E346" s="717"/>
      <c r="F346" s="715"/>
    </row>
    <row r="347" spans="1:6" ht="12.75">
      <c r="A347" s="711"/>
      <c r="B347" s="716"/>
      <c r="C347" s="6"/>
      <c r="D347" s="714"/>
      <c r="E347" s="714"/>
      <c r="F347" s="715"/>
    </row>
    <row r="348" spans="1:6" ht="12.75">
      <c r="A348" s="711"/>
      <c r="B348" s="716"/>
      <c r="C348" s="669"/>
      <c r="D348" s="717"/>
      <c r="E348" s="717"/>
      <c r="F348" s="715"/>
    </row>
    <row r="349" spans="1:6" ht="12.75">
      <c r="A349" s="711"/>
      <c r="B349" s="716"/>
      <c r="C349" s="6"/>
      <c r="D349" s="714"/>
      <c r="E349" s="714"/>
      <c r="F349" s="715"/>
    </row>
    <row r="350" spans="1:6" ht="12.75">
      <c r="A350" s="711"/>
      <c r="B350" s="716"/>
      <c r="C350" s="6"/>
      <c r="D350" s="714"/>
      <c r="E350" s="714"/>
      <c r="F350" s="715"/>
    </row>
    <row r="351" spans="1:6" ht="12.75">
      <c r="A351" s="711"/>
      <c r="B351" s="716"/>
      <c r="C351" s="6"/>
      <c r="D351" s="714"/>
      <c r="E351" s="714"/>
      <c r="F351" s="715"/>
    </row>
    <row r="352" spans="1:6" ht="12.75">
      <c r="A352" s="711"/>
      <c r="B352" s="716"/>
      <c r="C352" s="6"/>
      <c r="D352" s="714"/>
      <c r="E352" s="714"/>
      <c r="F352" s="715"/>
    </row>
    <row r="353" spans="1:6" ht="12.75">
      <c r="A353" s="711"/>
      <c r="B353" s="716"/>
      <c r="C353" s="6"/>
      <c r="D353" s="714"/>
      <c r="E353" s="714"/>
      <c r="F353" s="715"/>
    </row>
    <row r="354" spans="1:6" ht="12.75">
      <c r="A354" s="711"/>
      <c r="B354" s="716"/>
      <c r="C354" s="6"/>
      <c r="D354" s="714"/>
      <c r="E354" s="714"/>
      <c r="F354" s="715"/>
    </row>
    <row r="355" spans="1:6" ht="12.75">
      <c r="A355" s="711"/>
      <c r="B355" s="716"/>
      <c r="C355" s="6"/>
      <c r="D355" s="714"/>
      <c r="E355" s="714"/>
      <c r="F355" s="715"/>
    </row>
    <row r="356" spans="1:6" ht="12.75">
      <c r="A356" s="711"/>
      <c r="B356" s="716"/>
      <c r="C356" s="6"/>
      <c r="D356" s="714"/>
      <c r="E356" s="714"/>
      <c r="F356" s="715"/>
    </row>
    <row r="357" spans="1:6" ht="12.75">
      <c r="A357" s="711"/>
      <c r="B357" s="716"/>
      <c r="C357" s="6"/>
      <c r="D357" s="714"/>
      <c r="E357" s="714"/>
      <c r="F357" s="715"/>
    </row>
    <row r="358" spans="1:6" ht="12.75">
      <c r="A358" s="711"/>
      <c r="B358" s="716"/>
      <c r="C358" s="6"/>
      <c r="D358" s="714"/>
      <c r="E358" s="714"/>
      <c r="F358" s="715"/>
    </row>
    <row r="359" spans="1:6" ht="12.75">
      <c r="A359" s="711"/>
      <c r="B359" s="716"/>
      <c r="C359" s="6"/>
      <c r="D359" s="714"/>
      <c r="E359" s="714"/>
      <c r="F359" s="715"/>
    </row>
    <row r="360" spans="1:6" ht="12.75">
      <c r="A360" s="711"/>
      <c r="B360" s="716"/>
      <c r="C360" s="6"/>
      <c r="D360" s="714"/>
      <c r="E360" s="714"/>
      <c r="F360" s="715"/>
    </row>
    <row r="361" spans="1:6" ht="12.75">
      <c r="A361" s="711"/>
      <c r="B361" s="716"/>
      <c r="C361" s="6"/>
      <c r="D361" s="714"/>
      <c r="E361" s="714"/>
      <c r="F361" s="715"/>
    </row>
    <row r="362" spans="1:6" ht="12.75">
      <c r="A362" s="711"/>
      <c r="B362" s="716"/>
      <c r="C362" s="6"/>
      <c r="D362" s="714"/>
      <c r="E362" s="714"/>
      <c r="F362" s="715"/>
    </row>
    <row r="363" spans="1:6" ht="12.75">
      <c r="A363" s="711"/>
      <c r="B363" s="716"/>
      <c r="C363" s="6"/>
      <c r="D363" s="714"/>
      <c r="E363" s="714"/>
      <c r="F363" s="715"/>
    </row>
    <row r="364" spans="1:6" ht="12.75">
      <c r="A364" s="711"/>
      <c r="B364" s="716"/>
      <c r="C364" s="6"/>
      <c r="D364" s="714"/>
      <c r="E364" s="714"/>
      <c r="F364" s="715"/>
    </row>
    <row r="365" spans="1:6" ht="12.75">
      <c r="A365" s="711"/>
      <c r="B365" s="716"/>
      <c r="C365" s="6"/>
      <c r="D365" s="714"/>
      <c r="E365" s="714"/>
      <c r="F365" s="715"/>
    </row>
    <row r="366" spans="1:6" ht="12.75">
      <c r="A366" s="6"/>
      <c r="B366" s="709"/>
      <c r="C366" s="6"/>
      <c r="D366" s="714"/>
      <c r="E366" s="714"/>
      <c r="F366" s="722"/>
    </row>
    <row r="367" spans="1:6" ht="12.75">
      <c r="A367" s="6"/>
      <c r="B367" s="709"/>
      <c r="C367" s="669"/>
      <c r="D367" s="714"/>
      <c r="E367" s="714"/>
      <c r="F367" s="715"/>
    </row>
    <row r="368" spans="1:6" ht="12.75">
      <c r="A368" s="6"/>
      <c r="B368" s="709"/>
      <c r="C368" s="6"/>
      <c r="D368" s="714"/>
      <c r="E368" s="714"/>
      <c r="F368" s="722"/>
    </row>
    <row r="369" spans="1:6" ht="12.75">
      <c r="A369" s="6"/>
      <c r="B369" s="709"/>
      <c r="C369" s="6"/>
      <c r="D369" s="6"/>
      <c r="E369" s="6"/>
      <c r="F369" s="710"/>
    </row>
    <row r="370" spans="1:6" ht="12.75">
      <c r="A370" s="6"/>
      <c r="B370" s="709"/>
      <c r="C370" s="6"/>
      <c r="D370" s="6"/>
      <c r="E370" s="6"/>
      <c r="F370" s="710"/>
    </row>
    <row r="371" spans="1:6" ht="12.75">
      <c r="A371" s="6"/>
      <c r="B371" s="709"/>
      <c r="C371" s="6"/>
      <c r="D371" s="6"/>
      <c r="E371" s="6"/>
      <c r="F371" s="710"/>
    </row>
    <row r="372" spans="1:6" ht="12.75">
      <c r="A372" s="6"/>
      <c r="B372" s="709"/>
      <c r="C372" s="6"/>
      <c r="D372" s="6"/>
      <c r="E372" s="6"/>
      <c r="F372" s="710"/>
    </row>
    <row r="373" spans="1:6" ht="12.75">
      <c r="A373" s="6"/>
      <c r="B373" s="709"/>
      <c r="C373" s="6"/>
      <c r="D373" s="6"/>
      <c r="E373" s="6"/>
      <c r="F373" s="710"/>
    </row>
    <row r="374" spans="1:6" ht="12.75">
      <c r="A374" s="6"/>
      <c r="B374" s="709"/>
      <c r="C374" s="6"/>
      <c r="D374" s="6"/>
      <c r="E374" s="6"/>
      <c r="F374" s="710"/>
    </row>
    <row r="375" spans="1:6" ht="12.75">
      <c r="A375" s="6"/>
      <c r="B375" s="709"/>
      <c r="C375" s="6"/>
      <c r="D375" s="6"/>
      <c r="E375" s="6"/>
      <c r="F375" s="710"/>
    </row>
    <row r="376" spans="1:6" ht="12.75">
      <c r="A376" s="6"/>
      <c r="B376" s="709"/>
      <c r="C376" s="6"/>
      <c r="D376" s="6"/>
      <c r="E376" s="6"/>
      <c r="F376" s="710"/>
    </row>
    <row r="377" spans="1:6" ht="12.75">
      <c r="A377" s="6"/>
      <c r="B377" s="709"/>
      <c r="C377" s="6"/>
      <c r="D377" s="6"/>
      <c r="E377" s="6"/>
      <c r="F377" s="710"/>
    </row>
    <row r="378" spans="1:6" ht="12.75">
      <c r="A378" s="6"/>
      <c r="B378" s="709"/>
      <c r="C378" s="6"/>
      <c r="D378" s="6"/>
      <c r="E378" s="6"/>
      <c r="F378" s="710"/>
    </row>
    <row r="379" spans="1:6" ht="12.75">
      <c r="A379" s="6"/>
      <c r="B379" s="709"/>
      <c r="C379" s="6"/>
      <c r="D379" s="6"/>
      <c r="E379" s="6"/>
      <c r="F379" s="710"/>
    </row>
    <row r="380" spans="1:6" ht="12.75">
      <c r="A380" s="6"/>
      <c r="B380" s="709"/>
      <c r="C380" s="6"/>
      <c r="D380" s="6"/>
      <c r="E380" s="6"/>
      <c r="F380" s="710"/>
    </row>
    <row r="381" spans="1:6" ht="12.75">
      <c r="A381" s="6"/>
      <c r="B381" s="709"/>
      <c r="C381" s="6"/>
      <c r="D381" s="6"/>
      <c r="E381" s="6"/>
      <c r="F381" s="710"/>
    </row>
    <row r="382" spans="1:6" ht="12.75">
      <c r="A382" s="6"/>
      <c r="B382" s="709"/>
      <c r="C382" s="6"/>
      <c r="D382" s="6"/>
      <c r="E382" s="6"/>
      <c r="F382" s="710"/>
    </row>
    <row r="383" spans="1:6" ht="12.75">
      <c r="A383" s="6"/>
      <c r="B383" s="709"/>
      <c r="C383" s="6"/>
      <c r="D383" s="6"/>
      <c r="E383" s="6"/>
      <c r="F383" s="710"/>
    </row>
    <row r="384" spans="1:6" ht="12.75">
      <c r="A384" s="6"/>
      <c r="B384" s="709"/>
      <c r="C384" s="6"/>
      <c r="D384" s="6"/>
      <c r="E384" s="6"/>
      <c r="F384" s="710"/>
    </row>
    <row r="385" spans="1:6" ht="12.75">
      <c r="A385" s="6"/>
      <c r="B385" s="709"/>
      <c r="C385" s="6"/>
      <c r="D385" s="6"/>
      <c r="E385" s="6"/>
      <c r="F385" s="710"/>
    </row>
    <row r="386" spans="1:6" ht="12.75">
      <c r="A386" s="6"/>
      <c r="B386" s="709"/>
      <c r="C386" s="6"/>
      <c r="D386" s="6"/>
      <c r="E386" s="6"/>
      <c r="F386" s="710"/>
    </row>
    <row r="387" spans="1:6" ht="12.75">
      <c r="A387" s="6"/>
      <c r="B387" s="709"/>
      <c r="C387" s="6"/>
      <c r="D387" s="669"/>
      <c r="E387" s="6"/>
      <c r="F387" s="710"/>
    </row>
    <row r="388" spans="1:6" ht="12.75">
      <c r="A388" s="6"/>
      <c r="B388" s="709"/>
      <c r="C388" s="6"/>
      <c r="D388" s="6"/>
      <c r="E388" s="6"/>
      <c r="F388" s="710"/>
    </row>
    <row r="389" spans="1:6" ht="12.75">
      <c r="A389" s="6"/>
      <c r="B389" s="709"/>
      <c r="C389" s="669"/>
      <c r="D389" s="6"/>
      <c r="E389" s="6"/>
      <c r="F389" s="710"/>
    </row>
    <row r="390" spans="1:6" ht="12.75">
      <c r="A390" s="6"/>
      <c r="B390" s="709"/>
      <c r="C390" s="6"/>
      <c r="D390" s="6"/>
      <c r="E390" s="6"/>
      <c r="F390" s="710"/>
    </row>
    <row r="391" spans="1:6" ht="12.75">
      <c r="A391" s="6"/>
      <c r="B391" s="709"/>
      <c r="C391" s="6"/>
      <c r="D391" s="711"/>
      <c r="E391" s="711"/>
      <c r="F391" s="712"/>
    </row>
    <row r="392" spans="1:6" ht="12.75">
      <c r="A392" s="6"/>
      <c r="B392" s="713"/>
      <c r="C392" s="6"/>
      <c r="D392" s="6"/>
      <c r="E392" s="6"/>
      <c r="F392" s="710"/>
    </row>
    <row r="393" spans="1:6" ht="12.75">
      <c r="A393" s="6"/>
      <c r="B393" s="713"/>
      <c r="C393" s="6"/>
      <c r="D393" s="6"/>
      <c r="E393" s="6"/>
      <c r="F393" s="710"/>
    </row>
    <row r="394" spans="1:6" ht="12.75">
      <c r="A394" s="721"/>
      <c r="B394" s="716"/>
      <c r="C394" s="669"/>
      <c r="D394" s="714"/>
      <c r="E394" s="714"/>
      <c r="F394" s="722"/>
    </row>
    <row r="395" spans="1:6" ht="12.75">
      <c r="A395" s="711"/>
      <c r="B395" s="713"/>
      <c r="C395" s="6"/>
      <c r="D395" s="6"/>
      <c r="E395" s="6"/>
      <c r="F395" s="722"/>
    </row>
    <row r="396" spans="1:6" ht="12.75">
      <c r="A396" s="711"/>
      <c r="B396" s="713"/>
      <c r="C396" s="669"/>
      <c r="D396" s="717"/>
      <c r="E396" s="717"/>
      <c r="F396" s="715"/>
    </row>
    <row r="397" spans="1:6" ht="12.75">
      <c r="A397" s="711"/>
      <c r="B397" s="716"/>
      <c r="C397" s="6"/>
      <c r="D397" s="714"/>
      <c r="E397" s="714"/>
      <c r="F397" s="715"/>
    </row>
    <row r="398" spans="1:6" ht="12.75">
      <c r="A398" s="711"/>
      <c r="B398" s="716"/>
      <c r="C398" s="6"/>
      <c r="D398" s="714"/>
      <c r="E398" s="714"/>
      <c r="F398" s="715"/>
    </row>
    <row r="399" spans="1:6" ht="12.75">
      <c r="A399" s="711"/>
      <c r="B399" s="716"/>
      <c r="C399" s="669"/>
      <c r="D399" s="717"/>
      <c r="E399" s="717"/>
      <c r="F399" s="715"/>
    </row>
    <row r="400" spans="1:6" ht="12.75">
      <c r="A400" s="711"/>
      <c r="B400" s="716"/>
      <c r="C400" s="6"/>
      <c r="D400" s="714"/>
      <c r="E400" s="714"/>
      <c r="F400" s="715"/>
    </row>
    <row r="401" spans="1:6" ht="12.75">
      <c r="A401" s="711"/>
      <c r="B401" s="716"/>
      <c r="C401" s="6"/>
      <c r="D401" s="714"/>
      <c r="E401" s="714"/>
      <c r="F401" s="715"/>
    </row>
    <row r="402" spans="1:6" ht="12.75">
      <c r="A402" s="6"/>
      <c r="B402" s="709"/>
      <c r="C402" s="6"/>
      <c r="D402" s="714"/>
      <c r="E402" s="714"/>
      <c r="F402" s="722"/>
    </row>
    <row r="403" spans="1:6" ht="12.75">
      <c r="A403" s="6"/>
      <c r="B403" s="709"/>
      <c r="C403" s="669"/>
      <c r="D403" s="714"/>
      <c r="E403" s="714"/>
      <c r="F403" s="722"/>
    </row>
    <row r="404" spans="1:6" ht="12.75">
      <c r="A404" s="6"/>
      <c r="B404" s="709"/>
      <c r="C404" s="6"/>
      <c r="D404" s="714"/>
      <c r="E404" s="714"/>
      <c r="F404" s="722"/>
    </row>
    <row r="405" spans="1:6" ht="12.75">
      <c r="A405" s="6"/>
      <c r="B405" s="709"/>
      <c r="C405" s="6"/>
      <c r="D405" s="6"/>
      <c r="E405" s="6"/>
      <c r="F405" s="710"/>
    </row>
    <row r="406" spans="1:6" ht="12.75">
      <c r="A406" s="6"/>
      <c r="B406" s="709"/>
      <c r="C406" s="6"/>
      <c r="D406" s="6"/>
      <c r="E406" s="6"/>
      <c r="F406" s="710"/>
    </row>
    <row r="407" spans="1:6" ht="12.75">
      <c r="A407" s="6"/>
      <c r="B407" s="709"/>
      <c r="C407" s="6"/>
      <c r="D407" s="6"/>
      <c r="E407" s="6"/>
      <c r="F407" s="710"/>
    </row>
    <row r="408" spans="1:6" ht="12.75">
      <c r="A408" s="6"/>
      <c r="B408" s="709"/>
      <c r="C408" s="6"/>
      <c r="D408" s="6"/>
      <c r="E408" s="6"/>
      <c r="F408" s="710"/>
    </row>
    <row r="409" spans="1:6" ht="12.75">
      <c r="A409" s="6"/>
      <c r="B409" s="709"/>
      <c r="C409" s="6"/>
      <c r="D409" s="6"/>
      <c r="E409" s="6"/>
      <c r="F409" s="710"/>
    </row>
    <row r="410" spans="1:6" ht="12.75">
      <c r="A410" s="6"/>
      <c r="B410" s="709"/>
      <c r="C410" s="669"/>
      <c r="D410" s="6"/>
      <c r="E410" s="6"/>
      <c r="F410" s="710"/>
    </row>
    <row r="411" spans="1:6" ht="12.75">
      <c r="A411" s="6"/>
      <c r="B411" s="709"/>
      <c r="C411" s="6"/>
      <c r="D411" s="6"/>
      <c r="E411" s="6"/>
      <c r="F411" s="710"/>
    </row>
    <row r="412" spans="1:6" ht="12.75">
      <c r="A412" s="6"/>
      <c r="B412" s="709"/>
      <c r="C412" s="6"/>
      <c r="D412" s="711"/>
      <c r="E412" s="711"/>
      <c r="F412" s="712"/>
    </row>
    <row r="413" spans="1:6" ht="12.75">
      <c r="A413" s="6"/>
      <c r="B413" s="713"/>
      <c r="C413" s="6"/>
      <c r="D413" s="6"/>
      <c r="E413" s="6"/>
      <c r="F413" s="710"/>
    </row>
    <row r="414" spans="1:6" ht="12.75">
      <c r="A414" s="6"/>
      <c r="B414" s="713"/>
      <c r="C414" s="6"/>
      <c r="D414" s="6"/>
      <c r="E414" s="6"/>
      <c r="F414" s="710"/>
    </row>
    <row r="415" spans="1:6" ht="12.75">
      <c r="A415" s="721"/>
      <c r="B415" s="716"/>
      <c r="C415" s="669"/>
      <c r="D415" s="714"/>
      <c r="E415" s="714"/>
      <c r="F415" s="722"/>
    </row>
    <row r="416" spans="1:6" ht="12.75">
      <c r="A416" s="711"/>
      <c r="B416" s="713"/>
      <c r="C416" s="6"/>
      <c r="D416" s="6"/>
      <c r="E416" s="6"/>
      <c r="F416" s="722"/>
    </row>
    <row r="417" spans="1:6" ht="12.75">
      <c r="A417" s="711"/>
      <c r="B417" s="713"/>
      <c r="C417" s="669"/>
      <c r="D417" s="717"/>
      <c r="E417" s="717"/>
      <c r="F417" s="715"/>
    </row>
    <row r="418" spans="1:6" ht="12.75">
      <c r="A418" s="711"/>
      <c r="B418" s="716"/>
      <c r="C418" s="6"/>
      <c r="D418" s="714"/>
      <c r="E418" s="714"/>
      <c r="F418" s="715"/>
    </row>
    <row r="419" spans="1:6" ht="12.75">
      <c r="A419" s="711"/>
      <c r="B419" s="716"/>
      <c r="C419" s="6"/>
      <c r="D419" s="714"/>
      <c r="E419" s="714"/>
      <c r="F419" s="715"/>
    </row>
    <row r="420" spans="1:6" ht="12.75">
      <c r="A420" s="711"/>
      <c r="B420" s="716"/>
      <c r="C420" s="669"/>
      <c r="D420" s="717"/>
      <c r="E420" s="717"/>
      <c r="F420" s="715"/>
    </row>
    <row r="421" spans="1:6" ht="12.75">
      <c r="A421" s="711"/>
      <c r="B421" s="716"/>
      <c r="C421" s="6"/>
      <c r="D421" s="714"/>
      <c r="E421" s="714"/>
      <c r="F421" s="715"/>
    </row>
    <row r="422" spans="1:6" ht="12.75">
      <c r="A422" s="711"/>
      <c r="B422" s="716"/>
      <c r="C422" s="6"/>
      <c r="D422" s="714"/>
      <c r="E422" s="714"/>
      <c r="F422" s="715"/>
    </row>
    <row r="423" spans="1:6" ht="12.75">
      <c r="A423" s="711"/>
      <c r="B423" s="716"/>
      <c r="C423" s="6"/>
      <c r="D423" s="714"/>
      <c r="E423" s="714"/>
      <c r="F423" s="715"/>
    </row>
    <row r="424" spans="1:6" ht="12.75">
      <c r="A424" s="6"/>
      <c r="B424" s="709"/>
      <c r="C424" s="6"/>
      <c r="D424" s="714"/>
      <c r="E424" s="714"/>
      <c r="F424" s="722"/>
    </row>
    <row r="425" spans="1:6" ht="12.75">
      <c r="A425" s="6"/>
      <c r="B425" s="709"/>
      <c r="C425" s="669"/>
      <c r="D425" s="714"/>
      <c r="E425" s="714"/>
      <c r="F425" s="722"/>
    </row>
    <row r="426" spans="1:6" ht="12.75">
      <c r="A426" s="6"/>
      <c r="B426" s="709"/>
      <c r="C426" s="6"/>
      <c r="D426" s="714"/>
      <c r="E426" s="714"/>
      <c r="F426" s="722"/>
    </row>
    <row r="427" spans="1:6" ht="12.75">
      <c r="A427" s="6"/>
      <c r="B427" s="709"/>
      <c r="C427" s="6"/>
      <c r="D427" s="6"/>
      <c r="E427" s="6"/>
      <c r="F427" s="710"/>
    </row>
    <row r="428" spans="1:6" ht="12.75">
      <c r="A428" s="6"/>
      <c r="B428" s="709"/>
      <c r="C428" s="6"/>
      <c r="D428" s="6"/>
      <c r="E428" s="6"/>
      <c r="F428" s="710"/>
    </row>
    <row r="429" spans="1:6" ht="12.75">
      <c r="A429" s="6"/>
      <c r="B429" s="709"/>
      <c r="C429" s="6"/>
      <c r="D429" s="6"/>
      <c r="E429" s="6"/>
      <c r="F429" s="710"/>
    </row>
    <row r="430" spans="1:6" ht="12.75">
      <c r="A430" s="6"/>
      <c r="B430" s="709"/>
      <c r="C430" s="6"/>
      <c r="D430" s="6"/>
      <c r="E430" s="6"/>
      <c r="F430" s="710"/>
    </row>
    <row r="431" spans="1:6" ht="12.75">
      <c r="A431" s="6"/>
      <c r="B431" s="709"/>
      <c r="C431" s="6"/>
      <c r="D431" s="6"/>
      <c r="E431" s="6"/>
      <c r="F431" s="710"/>
    </row>
    <row r="432" spans="1:6" ht="12.75">
      <c r="A432" s="6"/>
      <c r="B432" s="709"/>
      <c r="C432" s="6"/>
      <c r="D432" s="6"/>
      <c r="E432" s="6"/>
      <c r="F432" s="710"/>
    </row>
    <row r="433" spans="1:6" ht="12.75">
      <c r="A433" s="6"/>
      <c r="B433" s="709"/>
      <c r="C433" s="6"/>
      <c r="D433" s="6"/>
      <c r="E433" s="6"/>
      <c r="F433" s="710"/>
    </row>
    <row r="434" spans="1:6" ht="12.75">
      <c r="A434" s="6"/>
      <c r="B434" s="709"/>
      <c r="C434" s="6"/>
      <c r="D434" s="6"/>
      <c r="E434" s="6"/>
      <c r="F434" s="710"/>
    </row>
    <row r="435" spans="1:6" ht="12.75">
      <c r="A435" s="6"/>
      <c r="B435" s="709"/>
      <c r="C435" s="6"/>
      <c r="D435" s="6"/>
      <c r="E435" s="6"/>
      <c r="F435" s="710"/>
    </row>
    <row r="436" spans="1:6" ht="12.75">
      <c r="A436" s="6"/>
      <c r="B436" s="709"/>
      <c r="C436" s="6"/>
      <c r="D436" s="6"/>
      <c r="E436" s="6"/>
      <c r="F436" s="710"/>
    </row>
    <row r="437" spans="1:6" ht="12.75">
      <c r="A437" s="6"/>
      <c r="B437" s="709"/>
      <c r="C437" s="6"/>
      <c r="D437" s="6"/>
      <c r="E437" s="6"/>
      <c r="F437" s="710"/>
    </row>
    <row r="438" spans="1:6" ht="12.75">
      <c r="A438" s="6"/>
      <c r="B438" s="709"/>
      <c r="C438" s="6"/>
      <c r="D438" s="6"/>
      <c r="E438" s="6"/>
      <c r="F438" s="710"/>
    </row>
    <row r="439" spans="1:6" ht="12.75">
      <c r="A439" s="6"/>
      <c r="B439" s="709"/>
      <c r="C439" s="6"/>
      <c r="D439" s="6"/>
      <c r="E439" s="6"/>
      <c r="F439" s="710"/>
    </row>
    <row r="440" spans="1:6" ht="12.75">
      <c r="A440" s="6"/>
      <c r="B440" s="709"/>
      <c r="C440" s="6"/>
      <c r="D440" s="6"/>
      <c r="E440" s="6"/>
      <c r="F440" s="710"/>
    </row>
    <row r="441" spans="1:6" ht="12.75">
      <c r="A441" s="6"/>
      <c r="B441" s="709"/>
      <c r="C441" s="6"/>
      <c r="D441" s="6"/>
      <c r="E441" s="6"/>
      <c r="F441" s="710"/>
    </row>
    <row r="442" spans="1:6" ht="12.75">
      <c r="A442" s="6"/>
      <c r="B442" s="709"/>
      <c r="C442" s="6"/>
      <c r="D442" s="6"/>
      <c r="E442" s="6"/>
      <c r="F442" s="710"/>
    </row>
    <row r="443" spans="1:6" ht="12.75">
      <c r="A443" s="6"/>
      <c r="B443" s="709"/>
      <c r="C443" s="6"/>
      <c r="D443" s="6"/>
      <c r="E443" s="6"/>
      <c r="F443" s="710"/>
    </row>
    <row r="444" spans="1:6" ht="12.75">
      <c r="A444" s="6"/>
      <c r="B444" s="709"/>
      <c r="C444" s="6"/>
      <c r="D444" s="6"/>
      <c r="E444" s="6"/>
      <c r="F444" s="710"/>
    </row>
    <row r="445" spans="1:6" ht="12.75">
      <c r="A445" s="6"/>
      <c r="B445" s="709"/>
      <c r="C445" s="6"/>
      <c r="D445" s="6"/>
      <c r="E445" s="6"/>
      <c r="F445" s="710"/>
    </row>
    <row r="446" spans="1:6" ht="12.75">
      <c r="A446" s="6"/>
      <c r="B446" s="709"/>
      <c r="C446" s="6"/>
      <c r="D446" s="6"/>
      <c r="E446" s="6"/>
      <c r="F446" s="710"/>
    </row>
    <row r="447" spans="1:6" ht="12.75">
      <c r="A447" s="6"/>
      <c r="B447" s="709"/>
      <c r="C447" s="6"/>
      <c r="D447" s="6"/>
      <c r="E447" s="6"/>
      <c r="F447" s="710"/>
    </row>
    <row r="448" spans="1:6" ht="12.75">
      <c r="A448" s="6"/>
      <c r="B448" s="709"/>
      <c r="C448" s="6"/>
      <c r="D448" s="711"/>
      <c r="E448" s="711"/>
      <c r="F448" s="712"/>
    </row>
    <row r="449" spans="1:6" ht="12.75">
      <c r="A449" s="6"/>
      <c r="B449" s="713"/>
      <c r="C449" s="6"/>
      <c r="D449" s="6"/>
      <c r="E449" s="6"/>
      <c r="F449" s="710"/>
    </row>
    <row r="450" spans="1:6" ht="12.75">
      <c r="A450" s="6"/>
      <c r="B450" s="713"/>
      <c r="C450" s="6"/>
      <c r="D450" s="6"/>
      <c r="E450" s="6"/>
      <c r="F450" s="710"/>
    </row>
    <row r="451" spans="1:6" ht="12.75">
      <c r="A451" s="721"/>
      <c r="B451" s="716"/>
      <c r="C451" s="669"/>
      <c r="D451" s="714"/>
      <c r="E451" s="714"/>
      <c r="F451" s="715"/>
    </row>
    <row r="452" spans="1:6" ht="12.75">
      <c r="A452" s="711"/>
      <c r="B452" s="713"/>
      <c r="C452" s="6"/>
      <c r="D452" s="6"/>
      <c r="E452" s="6"/>
      <c r="F452" s="722"/>
    </row>
    <row r="453" spans="1:6" ht="12.75">
      <c r="A453" s="711"/>
      <c r="B453" s="713"/>
      <c r="C453" s="669"/>
      <c r="D453" s="717"/>
      <c r="E453" s="717"/>
      <c r="F453" s="715"/>
    </row>
    <row r="454" spans="1:6" ht="12.75">
      <c r="A454" s="711"/>
      <c r="B454" s="716"/>
      <c r="C454" s="6"/>
      <c r="D454" s="714"/>
      <c r="E454" s="714"/>
      <c r="F454" s="715"/>
    </row>
    <row r="455" spans="1:6" ht="12.75">
      <c r="A455" s="711"/>
      <c r="B455" s="716"/>
      <c r="C455" s="6"/>
      <c r="D455" s="714"/>
      <c r="E455" s="714"/>
      <c r="F455" s="715"/>
    </row>
    <row r="456" spans="1:6" ht="12.75">
      <c r="A456" s="711"/>
      <c r="B456" s="716"/>
      <c r="C456" s="669"/>
      <c r="D456" s="717"/>
      <c r="E456" s="717"/>
      <c r="F456" s="715"/>
    </row>
    <row r="457" spans="1:6" ht="12.75">
      <c r="A457" s="711"/>
      <c r="B457" s="716"/>
      <c r="C457" s="6"/>
      <c r="D457" s="714"/>
      <c r="E457" s="714"/>
      <c r="F457" s="715"/>
    </row>
    <row r="458" spans="1:6" ht="12.75">
      <c r="A458" s="711"/>
      <c r="B458" s="716"/>
      <c r="C458" s="6"/>
      <c r="D458" s="714"/>
      <c r="E458" s="714"/>
      <c r="F458" s="715"/>
    </row>
    <row r="459" spans="1:6" ht="12.75">
      <c r="A459" s="711"/>
      <c r="B459" s="716"/>
      <c r="C459" s="6"/>
      <c r="D459" s="714"/>
      <c r="E459" s="714"/>
      <c r="F459" s="715"/>
    </row>
    <row r="460" spans="1:6" ht="12.75">
      <c r="A460" s="711"/>
      <c r="B460" s="716"/>
      <c r="C460" s="6"/>
      <c r="D460" s="714"/>
      <c r="E460" s="714"/>
      <c r="F460" s="715"/>
    </row>
    <row r="461" spans="1:6" ht="12.75">
      <c r="A461" s="711"/>
      <c r="B461" s="716"/>
      <c r="C461" s="6"/>
      <c r="D461" s="6"/>
      <c r="E461" s="714"/>
      <c r="F461" s="715"/>
    </row>
    <row r="462" spans="1:6" ht="12.75">
      <c r="A462" s="6"/>
      <c r="B462" s="709"/>
      <c r="C462" s="6"/>
      <c r="D462" s="714"/>
      <c r="E462" s="714"/>
      <c r="F462" s="715"/>
    </row>
    <row r="463" spans="1:6" ht="12.75">
      <c r="A463" s="6"/>
      <c r="B463" s="709"/>
      <c r="C463" s="6"/>
      <c r="D463" s="714"/>
      <c r="E463" s="714"/>
      <c r="F463" s="722"/>
    </row>
    <row r="464" spans="1:6" ht="12.75">
      <c r="A464" s="6"/>
      <c r="B464" s="709"/>
      <c r="C464" s="669"/>
      <c r="D464" s="714"/>
      <c r="E464" s="714"/>
      <c r="F464" s="722"/>
    </row>
    <row r="465" spans="1:6" ht="12.75">
      <c r="A465" s="6"/>
      <c r="B465" s="709"/>
      <c r="C465" s="6"/>
      <c r="D465" s="6"/>
      <c r="E465" s="6"/>
      <c r="F465" s="710"/>
    </row>
    <row r="466" spans="1:6" ht="12.75">
      <c r="A466" s="6"/>
      <c r="B466" s="709"/>
      <c r="C466" s="6"/>
      <c r="D466" s="6"/>
      <c r="E466" s="6"/>
      <c r="F466" s="710"/>
    </row>
    <row r="467" spans="1:6" ht="12.75">
      <c r="A467" s="6"/>
      <c r="B467" s="709"/>
      <c r="C467" s="6"/>
      <c r="D467" s="6"/>
      <c r="E467" s="6"/>
      <c r="F467" s="710"/>
    </row>
    <row r="468" spans="1:6" ht="12.75">
      <c r="A468" s="6"/>
      <c r="B468" s="709"/>
      <c r="C468" s="6"/>
      <c r="D468" s="6"/>
      <c r="E468" s="6"/>
      <c r="F468" s="710"/>
    </row>
    <row r="469" spans="1:6" ht="12.75">
      <c r="A469" s="6"/>
      <c r="B469" s="709"/>
      <c r="C469" s="6"/>
      <c r="D469" s="6"/>
      <c r="E469" s="6"/>
      <c r="F469" s="710"/>
    </row>
    <row r="470" spans="1:6" ht="12.75">
      <c r="A470" s="6"/>
      <c r="B470" s="709"/>
      <c r="C470" s="6"/>
      <c r="D470" s="6"/>
      <c r="E470" s="6"/>
      <c r="F470" s="710"/>
    </row>
    <row r="471" spans="1:6" ht="12.75">
      <c r="A471" s="6"/>
      <c r="B471" s="709"/>
      <c r="C471" s="6"/>
      <c r="D471" s="6"/>
      <c r="E471" s="6"/>
      <c r="F471" s="710"/>
    </row>
    <row r="472" spans="1:6" ht="12.75">
      <c r="A472" s="6"/>
      <c r="B472" s="709"/>
      <c r="C472" s="6"/>
      <c r="D472" s="6"/>
      <c r="E472" s="6"/>
      <c r="F472" s="710"/>
    </row>
    <row r="473" spans="1:6" ht="12.75">
      <c r="A473" s="6"/>
      <c r="B473" s="709"/>
      <c r="C473" s="6"/>
      <c r="D473" s="6"/>
      <c r="E473" s="6"/>
      <c r="F473" s="710"/>
    </row>
    <row r="474" spans="1:6" ht="12.75">
      <c r="A474" s="6"/>
      <c r="B474" s="709"/>
      <c r="C474" s="6"/>
      <c r="D474" s="6"/>
      <c r="E474" s="6"/>
      <c r="F474" s="710"/>
    </row>
    <row r="475" spans="1:6" ht="12.75">
      <c r="A475" s="6"/>
      <c r="B475" s="709"/>
      <c r="C475" s="6"/>
      <c r="D475" s="6"/>
      <c r="E475" s="6"/>
      <c r="F475" s="710"/>
    </row>
    <row r="476" spans="1:6" ht="12.75">
      <c r="A476" s="6"/>
      <c r="B476" s="709"/>
      <c r="C476" s="6"/>
      <c r="D476" s="6"/>
      <c r="E476" s="6"/>
      <c r="F476" s="710"/>
    </row>
    <row r="477" spans="1:6" ht="12.75">
      <c r="A477" s="6"/>
      <c r="B477" s="709"/>
      <c r="C477" s="6"/>
      <c r="D477" s="6"/>
      <c r="E477" s="6"/>
      <c r="F477" s="710"/>
    </row>
    <row r="478" spans="1:6" ht="12.75">
      <c r="A478" s="6"/>
      <c r="B478" s="709"/>
      <c r="C478" s="6"/>
      <c r="D478" s="6"/>
      <c r="E478" s="6"/>
      <c r="F478" s="710"/>
    </row>
    <row r="479" spans="1:6" ht="12.75">
      <c r="A479" s="6"/>
      <c r="B479" s="709"/>
      <c r="C479" s="6"/>
      <c r="D479" s="6"/>
      <c r="E479" s="6"/>
      <c r="F479" s="710"/>
    </row>
    <row r="480" spans="1:6" ht="12.75">
      <c r="A480" s="6"/>
      <c r="B480" s="709"/>
      <c r="C480" s="6"/>
      <c r="D480" s="6"/>
      <c r="E480" s="6"/>
      <c r="F480" s="710"/>
    </row>
    <row r="481" spans="1:6" ht="12.75">
      <c r="A481" s="6"/>
      <c r="B481" s="709"/>
      <c r="C481" s="6"/>
      <c r="D481" s="6"/>
      <c r="E481" s="6"/>
      <c r="F481" s="710"/>
    </row>
    <row r="482" spans="1:6" ht="12.75">
      <c r="A482" s="6"/>
      <c r="B482" s="709"/>
      <c r="C482" s="6"/>
      <c r="D482" s="6"/>
      <c r="E482" s="6"/>
      <c r="F482" s="710"/>
    </row>
    <row r="483" spans="1:6" ht="12.75">
      <c r="A483" s="6"/>
      <c r="B483" s="709"/>
      <c r="C483" s="6"/>
      <c r="D483" s="6"/>
      <c r="E483" s="6"/>
      <c r="F483" s="710"/>
    </row>
    <row r="484" spans="1:6" ht="12.75">
      <c r="A484" s="6"/>
      <c r="B484" s="709"/>
      <c r="C484" s="6"/>
      <c r="D484" s="6"/>
      <c r="E484" s="6"/>
      <c r="F484" s="710"/>
    </row>
    <row r="485" spans="1:6" ht="12.75">
      <c r="A485" s="6"/>
      <c r="B485" s="709"/>
      <c r="C485" s="6"/>
      <c r="D485" s="6"/>
      <c r="E485" s="6"/>
      <c r="F485" s="710"/>
    </row>
    <row r="486" spans="1:6" ht="12.75">
      <c r="A486" s="6"/>
      <c r="B486" s="709"/>
      <c r="C486" s="6"/>
      <c r="D486" s="6"/>
      <c r="E486" s="6"/>
      <c r="F486" s="710"/>
    </row>
    <row r="487" spans="1:6" ht="12.75">
      <c r="A487" s="6"/>
      <c r="B487" s="709"/>
      <c r="C487" s="6"/>
      <c r="D487" s="6"/>
      <c r="E487" s="6"/>
      <c r="F487" s="710"/>
    </row>
    <row r="488" spans="1:6" ht="12.75">
      <c r="A488" s="6"/>
      <c r="B488" s="709"/>
      <c r="C488" s="6"/>
      <c r="D488" s="6"/>
      <c r="E488" s="6"/>
      <c r="F488" s="710"/>
    </row>
    <row r="489" spans="1:6" ht="12.75">
      <c r="A489" s="6"/>
      <c r="B489" s="709"/>
      <c r="C489" s="6"/>
      <c r="D489" s="6"/>
      <c r="E489" s="6"/>
      <c r="F489" s="710"/>
    </row>
    <row r="490" spans="1:6" ht="12.75">
      <c r="A490" s="6"/>
      <c r="B490" s="709"/>
      <c r="C490" s="6"/>
      <c r="D490" s="6"/>
      <c r="E490" s="6"/>
      <c r="F490" s="710"/>
    </row>
    <row r="491" spans="1:6" ht="12.75">
      <c r="A491" s="6"/>
      <c r="B491" s="709"/>
      <c r="C491" s="6"/>
      <c r="D491" s="6"/>
      <c r="E491" s="6"/>
      <c r="F491" s="710"/>
    </row>
    <row r="492" spans="1:6" ht="12.75">
      <c r="A492" s="6"/>
      <c r="B492" s="709"/>
      <c r="C492" s="6"/>
      <c r="D492" s="6"/>
      <c r="E492" s="6"/>
      <c r="F492" s="710"/>
    </row>
    <row r="493" spans="1:6" ht="12.75">
      <c r="A493" s="6"/>
      <c r="B493" s="709"/>
      <c r="C493" s="6"/>
      <c r="D493" s="6"/>
      <c r="E493" s="6"/>
      <c r="F493" s="710"/>
    </row>
    <row r="494" spans="1:6" ht="12.75">
      <c r="A494" s="6"/>
      <c r="B494" s="709"/>
      <c r="C494" s="6"/>
      <c r="D494" s="6"/>
      <c r="E494" s="6"/>
      <c r="F494" s="710"/>
    </row>
    <row r="495" spans="1:6" ht="12.75">
      <c r="A495" s="6"/>
      <c r="B495" s="709"/>
      <c r="C495" s="6"/>
      <c r="D495" s="6"/>
      <c r="E495" s="6"/>
      <c r="F495" s="710"/>
    </row>
    <row r="496" spans="1:6" ht="12.75">
      <c r="A496" s="6"/>
      <c r="B496" s="709"/>
      <c r="C496" s="6"/>
      <c r="D496" s="6"/>
      <c r="E496" s="6"/>
      <c r="F496" s="710"/>
    </row>
    <row r="497" spans="1:6" ht="12.75">
      <c r="A497" s="6"/>
      <c r="B497" s="709"/>
      <c r="C497" s="6"/>
      <c r="D497" s="6"/>
      <c r="E497" s="6"/>
      <c r="F497" s="710"/>
    </row>
    <row r="498" spans="1:6" ht="12.75">
      <c r="A498" s="6"/>
      <c r="B498" s="709"/>
      <c r="C498" s="6"/>
      <c r="D498" s="6"/>
      <c r="E498" s="6"/>
      <c r="F498" s="710"/>
    </row>
    <row r="499" spans="1:6" ht="12.75">
      <c r="A499" s="6"/>
      <c r="B499" s="709"/>
      <c r="C499" s="6"/>
      <c r="D499" s="6"/>
      <c r="E499" s="6"/>
      <c r="F499" s="710"/>
    </row>
    <row r="500" spans="1:6" ht="12.75">
      <c r="A500" s="6"/>
      <c r="B500" s="709"/>
      <c r="C500" s="6"/>
      <c r="D500" s="6"/>
      <c r="E500" s="6"/>
      <c r="F500" s="710"/>
    </row>
    <row r="501" spans="1:6" ht="12.75">
      <c r="A501" s="6"/>
      <c r="B501" s="709"/>
      <c r="C501" s="6"/>
      <c r="D501" s="6"/>
      <c r="E501" s="6"/>
      <c r="F501" s="710"/>
    </row>
    <row r="502" spans="1:6" ht="12.75">
      <c r="A502" s="6"/>
      <c r="B502" s="709"/>
      <c r="C502" s="6"/>
      <c r="D502" s="6"/>
      <c r="E502" s="6"/>
      <c r="F502" s="710"/>
    </row>
    <row r="503" spans="1:6" ht="12.75">
      <c r="A503" s="6"/>
      <c r="B503" s="709"/>
      <c r="C503" s="6"/>
      <c r="D503" s="6"/>
      <c r="E503" s="6"/>
      <c r="F503" s="710"/>
    </row>
    <row r="504" spans="1:6" ht="12.75">
      <c r="A504" s="6"/>
      <c r="B504" s="709"/>
      <c r="C504" s="6"/>
      <c r="D504" s="6"/>
      <c r="E504" s="6"/>
      <c r="F504" s="710"/>
    </row>
    <row r="505" spans="1:6" ht="12.75">
      <c r="A505" s="6"/>
      <c r="B505" s="709"/>
      <c r="C505" s="6"/>
      <c r="D505" s="6"/>
      <c r="E505" s="6"/>
      <c r="F505" s="710"/>
    </row>
    <row r="506" spans="1:6" ht="12.75">
      <c r="A506" s="6"/>
      <c r="B506" s="709"/>
      <c r="C506" s="6"/>
      <c r="D506" s="6"/>
      <c r="E506" s="6"/>
      <c r="F506" s="710"/>
    </row>
    <row r="507" spans="1:6" ht="12.75">
      <c r="A507" s="6"/>
      <c r="B507" s="709"/>
      <c r="C507" s="6"/>
      <c r="D507" s="6"/>
      <c r="E507" s="6"/>
      <c r="F507" s="710"/>
    </row>
    <row r="508" spans="1:6" ht="12.75">
      <c r="A508" s="6"/>
      <c r="B508" s="709"/>
      <c r="C508" s="6"/>
      <c r="D508" s="6"/>
      <c r="E508" s="6"/>
      <c r="F508" s="710"/>
    </row>
    <row r="509" spans="1:6" ht="12.75">
      <c r="A509" s="6"/>
      <c r="B509" s="709"/>
      <c r="C509" s="6"/>
      <c r="D509" s="6"/>
      <c r="E509" s="6"/>
      <c r="F509" s="710"/>
    </row>
    <row r="510" spans="1:6" ht="12.75">
      <c r="A510" s="6"/>
      <c r="B510" s="709"/>
      <c r="C510" s="6"/>
      <c r="D510" s="6"/>
      <c r="E510" s="6"/>
      <c r="F510" s="710"/>
    </row>
    <row r="511" spans="1:6" ht="12.75">
      <c r="A511" s="6"/>
      <c r="B511" s="709"/>
      <c r="C511" s="6"/>
      <c r="D511" s="6"/>
      <c r="E511" s="6"/>
      <c r="F511" s="710"/>
    </row>
    <row r="512" spans="1:6" ht="12.75">
      <c r="A512" s="6"/>
      <c r="B512" s="709"/>
      <c r="C512" s="6"/>
      <c r="D512" s="6"/>
      <c r="E512" s="6"/>
      <c r="F512" s="710"/>
    </row>
    <row r="513" spans="1:6" ht="12.75">
      <c r="A513" s="6"/>
      <c r="B513" s="709"/>
      <c r="C513" s="6"/>
      <c r="D513" s="6"/>
      <c r="E513" s="6"/>
      <c r="F513" s="710"/>
    </row>
    <row r="514" spans="1:6" ht="12.75">
      <c r="A514" s="6"/>
      <c r="B514" s="709"/>
      <c r="C514" s="6"/>
      <c r="D514" s="6"/>
      <c r="E514" s="6"/>
      <c r="F514" s="710"/>
    </row>
    <row r="515" spans="1:6" ht="12.75">
      <c r="A515" s="6"/>
      <c r="B515" s="709"/>
      <c r="C515" s="6"/>
      <c r="D515" s="6"/>
      <c r="E515" s="6"/>
      <c r="F515" s="710"/>
    </row>
    <row r="516" spans="1:6" ht="12.75">
      <c r="A516" s="6"/>
      <c r="B516" s="709"/>
      <c r="C516" s="6"/>
      <c r="D516" s="6"/>
      <c r="E516" s="6"/>
      <c r="F516" s="710"/>
    </row>
    <row r="517" spans="1:6" ht="12.75">
      <c r="A517" s="6"/>
      <c r="B517" s="709"/>
      <c r="C517" s="6"/>
      <c r="D517" s="6"/>
      <c r="E517" s="6"/>
      <c r="F517" s="710"/>
    </row>
    <row r="518" spans="1:6" ht="12.75">
      <c r="A518" s="6"/>
      <c r="B518" s="709"/>
      <c r="C518" s="6"/>
      <c r="D518" s="6"/>
      <c r="E518" s="6"/>
      <c r="F518" s="710"/>
    </row>
    <row r="519" spans="1:6" ht="12.75">
      <c r="A519" s="6"/>
      <c r="B519" s="709"/>
      <c r="C519" s="6"/>
      <c r="D519" s="6"/>
      <c r="E519" s="6"/>
      <c r="F519" s="710"/>
    </row>
    <row r="520" spans="1:6" ht="12.75">
      <c r="A520" s="6"/>
      <c r="B520" s="709"/>
      <c r="C520" s="6"/>
      <c r="D520" s="6"/>
      <c r="E520" s="6"/>
      <c r="F520" s="710"/>
    </row>
    <row r="521" spans="1:6" ht="12.75">
      <c r="A521" s="6"/>
      <c r="B521" s="709"/>
      <c r="C521" s="6"/>
      <c r="D521" s="6"/>
      <c r="E521" s="6"/>
      <c r="F521" s="710"/>
    </row>
    <row r="522" spans="1:6" ht="12.75">
      <c r="A522" s="6"/>
      <c r="B522" s="709"/>
      <c r="C522" s="6"/>
      <c r="D522" s="6"/>
      <c r="E522" s="6"/>
      <c r="F522" s="710"/>
    </row>
    <row r="523" spans="1:6" ht="12.75">
      <c r="A523" s="6"/>
      <c r="B523" s="709"/>
      <c r="C523" s="6"/>
      <c r="D523" s="6"/>
      <c r="E523" s="6"/>
      <c r="F523" s="710"/>
    </row>
    <row r="524" spans="1:6" ht="12.75">
      <c r="A524" s="6"/>
      <c r="B524" s="709"/>
      <c r="C524" s="6"/>
      <c r="D524" s="6"/>
      <c r="E524" s="6"/>
      <c r="F524" s="710"/>
    </row>
    <row r="525" spans="1:6" ht="12.75">
      <c r="A525" s="6"/>
      <c r="B525" s="709"/>
      <c r="C525" s="6"/>
      <c r="D525" s="6"/>
      <c r="E525" s="6"/>
      <c r="F525" s="710"/>
    </row>
    <row r="526" spans="1:6" ht="12.75">
      <c r="A526" s="6"/>
      <c r="B526" s="709"/>
      <c r="C526" s="6"/>
      <c r="D526" s="6"/>
      <c r="E526" s="6"/>
      <c r="F526" s="710"/>
    </row>
    <row r="527" spans="1:6" ht="12.75">
      <c r="A527" s="6"/>
      <c r="B527" s="709"/>
      <c r="C527" s="6"/>
      <c r="D527" s="6"/>
      <c r="E527" s="6"/>
      <c r="F527" s="710"/>
    </row>
    <row r="528" spans="1:6" ht="12.75">
      <c r="A528" s="6"/>
      <c r="B528" s="709"/>
      <c r="C528" s="6"/>
      <c r="D528" s="6"/>
      <c r="E528" s="6"/>
      <c r="F528" s="710"/>
    </row>
    <row r="529" spans="1:6" ht="12.75">
      <c r="A529" s="6"/>
      <c r="B529" s="709"/>
      <c r="C529" s="6"/>
      <c r="D529" s="6"/>
      <c r="E529" s="6"/>
      <c r="F529" s="710"/>
    </row>
    <row r="530" spans="1:6" ht="12.75">
      <c r="A530" s="6"/>
      <c r="B530" s="709"/>
      <c r="C530" s="6"/>
      <c r="D530" s="6"/>
      <c r="E530" s="6"/>
      <c r="F530" s="710"/>
    </row>
    <row r="531" spans="1:6" ht="12.75">
      <c r="A531" s="6"/>
      <c r="B531" s="709"/>
      <c r="C531" s="6"/>
      <c r="D531" s="6"/>
      <c r="E531" s="6"/>
      <c r="F531" s="710"/>
    </row>
    <row r="532" spans="1:6" ht="12.75">
      <c r="A532" s="6"/>
      <c r="B532" s="709"/>
      <c r="C532" s="6"/>
      <c r="D532" s="6"/>
      <c r="E532" s="6"/>
      <c r="F532" s="710"/>
    </row>
    <row r="533" spans="1:6" ht="12.75">
      <c r="A533" s="6"/>
      <c r="B533" s="709"/>
      <c r="C533" s="6"/>
      <c r="D533" s="6"/>
      <c r="E533" s="6"/>
      <c r="F533" s="710"/>
    </row>
    <row r="534" spans="1:6" ht="12.75">
      <c r="A534" s="6"/>
      <c r="B534" s="709"/>
      <c r="C534" s="6"/>
      <c r="D534" s="6"/>
      <c r="E534" s="6"/>
      <c r="F534" s="710"/>
    </row>
    <row r="535" spans="1:6" ht="12.75">
      <c r="A535" s="6"/>
      <c r="B535" s="709"/>
      <c r="C535" s="6"/>
      <c r="D535" s="6"/>
      <c r="E535" s="6"/>
      <c r="F535" s="710"/>
    </row>
    <row r="536" spans="1:6" ht="12.75">
      <c r="A536" s="6"/>
      <c r="B536" s="709"/>
      <c r="C536" s="6"/>
      <c r="D536" s="6"/>
      <c r="E536" s="6"/>
      <c r="F536" s="710"/>
    </row>
    <row r="537" spans="1:6" ht="12.75">
      <c r="A537" s="6"/>
      <c r="B537" s="709"/>
      <c r="C537" s="6"/>
      <c r="D537" s="6"/>
      <c r="E537" s="6"/>
      <c r="F537" s="710"/>
    </row>
    <row r="538" spans="1:6" ht="12.75">
      <c r="A538" s="6"/>
      <c r="B538" s="709"/>
      <c r="C538" s="6"/>
      <c r="D538" s="6"/>
      <c r="E538" s="6"/>
      <c r="F538" s="710"/>
    </row>
    <row r="539" spans="1:6" ht="12.75">
      <c r="A539" s="6"/>
      <c r="B539" s="709"/>
      <c r="C539" s="6"/>
      <c r="D539" s="6"/>
      <c r="E539" s="6"/>
      <c r="F539" s="710"/>
    </row>
    <row r="540" spans="1:6" ht="12.75">
      <c r="A540" s="6"/>
      <c r="B540" s="709"/>
      <c r="C540" s="6"/>
      <c r="D540" s="6"/>
      <c r="E540" s="6"/>
      <c r="F540" s="710"/>
    </row>
    <row r="541" spans="1:6" ht="12.75">
      <c r="A541" s="6"/>
      <c r="B541" s="709"/>
      <c r="C541" s="6"/>
      <c r="D541" s="6"/>
      <c r="E541" s="6"/>
      <c r="F541" s="710"/>
    </row>
    <row r="542" spans="1:6" ht="12.75">
      <c r="A542" s="6"/>
      <c r="B542" s="709"/>
      <c r="C542" s="6"/>
      <c r="D542" s="6"/>
      <c r="E542" s="6"/>
      <c r="F542" s="710"/>
    </row>
    <row r="543" spans="1:6" ht="12.75">
      <c r="A543" s="6"/>
      <c r="B543" s="709"/>
      <c r="C543" s="6"/>
      <c r="D543" s="6"/>
      <c r="E543" s="6"/>
      <c r="F543" s="710"/>
    </row>
    <row r="544" spans="1:6" ht="12.75">
      <c r="A544" s="6"/>
      <c r="B544" s="709"/>
      <c r="C544" s="6"/>
      <c r="D544" s="6"/>
      <c r="E544" s="6"/>
      <c r="F544" s="710"/>
    </row>
    <row r="545" spans="1:6" ht="12.75">
      <c r="A545" s="6"/>
      <c r="B545" s="709"/>
      <c r="C545" s="6"/>
      <c r="D545" s="6"/>
      <c r="E545" s="6"/>
      <c r="F545" s="710"/>
    </row>
    <row r="546" spans="1:6" ht="12.75">
      <c r="A546" s="6"/>
      <c r="B546" s="709"/>
      <c r="C546" s="6"/>
      <c r="D546" s="6"/>
      <c r="E546" s="6"/>
      <c r="F546" s="7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6.375" style="148" customWidth="1"/>
    <col min="2" max="3" width="9.125" style="148" customWidth="1"/>
    <col min="4" max="4" width="16.625" style="148" customWidth="1"/>
    <col min="5" max="5" width="9.125" style="148" customWidth="1"/>
    <col min="6" max="6" width="7.25390625" style="148" customWidth="1"/>
    <col min="7" max="7" width="9.125" style="148" customWidth="1"/>
    <col min="8" max="8" width="8.75390625" style="148" customWidth="1"/>
    <col min="9" max="9" width="11.25390625" style="148" customWidth="1"/>
    <col min="10" max="16384" width="9.125" style="148" customWidth="1"/>
  </cols>
  <sheetData>
    <row r="1" spans="7:9" ht="15">
      <c r="G1" s="746" t="s">
        <v>366</v>
      </c>
      <c r="H1" s="746"/>
      <c r="I1" s="746"/>
    </row>
    <row r="2" spans="7:9" ht="15">
      <c r="G2" s="644"/>
      <c r="H2" s="644"/>
      <c r="I2" s="644"/>
    </row>
    <row r="3" spans="7:9" ht="15">
      <c r="G3" s="644"/>
      <c r="H3" s="644"/>
      <c r="I3" s="644"/>
    </row>
    <row r="6" spans="1:8" ht="12.75">
      <c r="A6" s="747" t="s">
        <v>367</v>
      </c>
      <c r="B6" s="747"/>
      <c r="C6" s="747"/>
      <c r="D6" s="747"/>
      <c r="E6" s="747"/>
      <c r="F6" s="747"/>
      <c r="G6" s="747"/>
      <c r="H6" s="747"/>
    </row>
    <row r="7" spans="1:8" ht="15">
      <c r="A7" s="644"/>
      <c r="B7" s="644"/>
      <c r="C7" s="644"/>
      <c r="D7" s="644"/>
      <c r="E7" s="644"/>
      <c r="F7" s="644"/>
      <c r="G7" s="644"/>
      <c r="H7" s="644"/>
    </row>
    <row r="8" spans="1:8" ht="15">
      <c r="A8" s="644"/>
      <c r="B8" s="644"/>
      <c r="C8" s="644"/>
      <c r="D8" s="644"/>
      <c r="E8" s="644"/>
      <c r="F8" s="644"/>
      <c r="G8" s="644"/>
      <c r="H8" s="644"/>
    </row>
    <row r="10" ht="13.5" thickBot="1"/>
    <row r="11" spans="1:9" ht="13.5" thickBot="1">
      <c r="A11" s="645" t="s">
        <v>5</v>
      </c>
      <c r="B11" s="748" t="s">
        <v>126</v>
      </c>
      <c r="C11" s="745"/>
      <c r="D11" s="749"/>
      <c r="E11" s="745" t="s">
        <v>335</v>
      </c>
      <c r="F11" s="749"/>
      <c r="G11" s="748" t="s">
        <v>336</v>
      </c>
      <c r="H11" s="749"/>
      <c r="I11" s="645" t="s">
        <v>9</v>
      </c>
    </row>
    <row r="12" spans="1:9" ht="12.75">
      <c r="A12" s="87"/>
      <c r="B12" s="14"/>
      <c r="C12" s="14"/>
      <c r="D12" s="14"/>
      <c r="E12" s="111"/>
      <c r="F12" s="182"/>
      <c r="G12" s="111"/>
      <c r="H12" s="182"/>
      <c r="I12" s="87"/>
    </row>
    <row r="13" spans="1:9" ht="15.75" thickBot="1">
      <c r="A13" s="63"/>
      <c r="B13" s="742" t="s">
        <v>337</v>
      </c>
      <c r="C13" s="742"/>
      <c r="D13" s="742"/>
      <c r="E13" s="743"/>
      <c r="F13" s="744"/>
      <c r="G13" s="743">
        <v>5491</v>
      </c>
      <c r="H13" s="744"/>
      <c r="I13" s="63"/>
    </row>
    <row r="14" spans="1:9" ht="13.5" thickBot="1">
      <c r="A14" s="118"/>
      <c r="B14" s="745" t="s">
        <v>338</v>
      </c>
      <c r="C14" s="745"/>
      <c r="D14" s="745"/>
      <c r="E14" s="733">
        <f>SUM(E15)</f>
        <v>50000</v>
      </c>
      <c r="F14" s="734"/>
      <c r="G14" s="733">
        <f>SUM(G15)</f>
        <v>25012</v>
      </c>
      <c r="H14" s="734"/>
      <c r="I14" s="650">
        <f>SUM(G14/E14)*100</f>
        <v>50.024</v>
      </c>
    </row>
    <row r="15" spans="1:9" ht="13.5" thickBot="1">
      <c r="A15" s="645" t="s">
        <v>339</v>
      </c>
      <c r="B15" s="740" t="s">
        <v>193</v>
      </c>
      <c r="C15" s="740"/>
      <c r="D15" s="740"/>
      <c r="E15" s="733">
        <v>50000</v>
      </c>
      <c r="F15" s="734"/>
      <c r="G15" s="733">
        <v>25012</v>
      </c>
      <c r="H15" s="734"/>
      <c r="I15" s="650">
        <f>SUM(G15/E15)*100</f>
        <v>50.024</v>
      </c>
    </row>
    <row r="16" spans="1:9" ht="13.5" thickBot="1">
      <c r="A16" s="89"/>
      <c r="B16" s="741" t="s">
        <v>341</v>
      </c>
      <c r="C16" s="741"/>
      <c r="D16" s="741"/>
      <c r="E16" s="733">
        <f>SUM(E17)</f>
        <v>50000</v>
      </c>
      <c r="F16" s="734"/>
      <c r="G16" s="733">
        <f>SUM(G17)</f>
        <v>0</v>
      </c>
      <c r="H16" s="734"/>
      <c r="I16" s="650">
        <f>SUM(G16/E16)*100</f>
        <v>0</v>
      </c>
    </row>
    <row r="17" spans="1:9" ht="13.5" thickBot="1">
      <c r="A17" s="645">
        <v>4300</v>
      </c>
      <c r="B17" s="249" t="s">
        <v>18</v>
      </c>
      <c r="C17" s="249"/>
      <c r="D17" s="249"/>
      <c r="E17" s="733">
        <v>50000</v>
      </c>
      <c r="F17" s="734"/>
      <c r="G17" s="733"/>
      <c r="H17" s="734"/>
      <c r="I17" s="650">
        <f>SUM(G17/E17)*100</f>
        <v>0</v>
      </c>
    </row>
    <row r="18" spans="1:9" ht="13.5" thickBot="1">
      <c r="A18" s="89"/>
      <c r="B18" s="736" t="s">
        <v>344</v>
      </c>
      <c r="C18" s="736"/>
      <c r="D18" s="736"/>
      <c r="E18" s="737"/>
      <c r="F18" s="738"/>
      <c r="G18" s="737"/>
      <c r="H18" s="739"/>
      <c r="I18" s="87"/>
    </row>
    <row r="19" spans="1:9" ht="15.75" thickBot="1">
      <c r="A19" s="118"/>
      <c r="B19" s="732" t="s">
        <v>345</v>
      </c>
      <c r="C19" s="732"/>
      <c r="D19" s="732"/>
      <c r="E19" s="733"/>
      <c r="F19" s="734"/>
      <c r="G19" s="733">
        <v>30503</v>
      </c>
      <c r="H19" s="735"/>
      <c r="I19" s="118"/>
    </row>
  </sheetData>
  <mergeCells count="25">
    <mergeCell ref="G1:I1"/>
    <mergeCell ref="A6:H6"/>
    <mergeCell ref="B11:D11"/>
    <mergeCell ref="E11:F11"/>
    <mergeCell ref="G11:H11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9:D19"/>
    <mergeCell ref="E19:F19"/>
    <mergeCell ref="G19:H19"/>
    <mergeCell ref="E17:F17"/>
    <mergeCell ref="G17:H17"/>
    <mergeCell ref="B18:D18"/>
    <mergeCell ref="E18:F18"/>
    <mergeCell ref="G18:H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6.375" style="148" customWidth="1"/>
    <col min="2" max="3" width="9.125" style="148" customWidth="1"/>
    <col min="4" max="4" width="16.625" style="148" customWidth="1"/>
    <col min="5" max="5" width="9.125" style="148" customWidth="1"/>
    <col min="6" max="6" width="7.25390625" style="148" customWidth="1"/>
    <col min="7" max="7" width="9.125" style="148" customWidth="1"/>
    <col min="8" max="8" width="6.875" style="148" customWidth="1"/>
    <col min="9" max="9" width="11.25390625" style="148" customWidth="1"/>
    <col min="10" max="16384" width="9.125" style="148" customWidth="1"/>
  </cols>
  <sheetData>
    <row r="2" spans="7:9" ht="15">
      <c r="G2" s="746" t="s">
        <v>332</v>
      </c>
      <c r="H2" s="746"/>
      <c r="I2" s="746"/>
    </row>
    <row r="7" spans="1:8" ht="12.75">
      <c r="A7" s="747" t="s">
        <v>333</v>
      </c>
      <c r="B7" s="747"/>
      <c r="C7" s="747"/>
      <c r="D7" s="747"/>
      <c r="E7" s="747"/>
      <c r="F7" s="747"/>
      <c r="G7" s="747"/>
      <c r="H7" s="747"/>
    </row>
    <row r="8" spans="1:9" ht="12.75">
      <c r="A8" s="747" t="s">
        <v>334</v>
      </c>
      <c r="B8" s="747"/>
      <c r="C8" s="747"/>
      <c r="D8" s="747"/>
      <c r="E8" s="747"/>
      <c r="F8" s="747"/>
      <c r="G8" s="747"/>
      <c r="H8" s="747"/>
      <c r="I8" s="747"/>
    </row>
    <row r="9" spans="1:9" ht="15">
      <c r="A9" s="644"/>
      <c r="B9" s="644"/>
      <c r="C9" s="644"/>
      <c r="D9" s="644"/>
      <c r="E9" s="644"/>
      <c r="F9" s="644"/>
      <c r="G9" s="644"/>
      <c r="H9" s="644"/>
      <c r="I9" s="644"/>
    </row>
    <row r="10" spans="1:9" ht="15">
      <c r="A10" s="644"/>
      <c r="B10" s="644"/>
      <c r="C10" s="644"/>
      <c r="D10" s="644"/>
      <c r="E10" s="644"/>
      <c r="F10" s="644"/>
      <c r="G10" s="644"/>
      <c r="H10" s="644"/>
      <c r="I10" s="644"/>
    </row>
    <row r="11" ht="13.5" thickBot="1"/>
    <row r="12" spans="1:9" ht="13.5" thickBot="1">
      <c r="A12" s="645" t="s">
        <v>5</v>
      </c>
      <c r="B12" s="748" t="s">
        <v>126</v>
      </c>
      <c r="C12" s="745"/>
      <c r="D12" s="749"/>
      <c r="E12" s="745" t="s">
        <v>335</v>
      </c>
      <c r="F12" s="749"/>
      <c r="G12" s="748" t="s">
        <v>336</v>
      </c>
      <c r="H12" s="749"/>
      <c r="I12" s="646" t="s">
        <v>9</v>
      </c>
    </row>
    <row r="13" spans="1:9" ht="12.75">
      <c r="A13" s="87"/>
      <c r="B13" s="14"/>
      <c r="C13" s="14"/>
      <c r="D13" s="14"/>
      <c r="E13" s="111"/>
      <c r="F13" s="182"/>
      <c r="G13" s="111"/>
      <c r="H13" s="14"/>
      <c r="I13" s="87"/>
    </row>
    <row r="14" spans="1:9" ht="15.75" thickBot="1">
      <c r="A14" s="63"/>
      <c r="B14" s="742" t="s">
        <v>337</v>
      </c>
      <c r="C14" s="742"/>
      <c r="D14" s="742"/>
      <c r="E14" s="743">
        <v>150000</v>
      </c>
      <c r="F14" s="744"/>
      <c r="G14" s="743">
        <v>125972</v>
      </c>
      <c r="H14" s="751"/>
      <c r="I14" s="647">
        <f>SUM(G14/E14)*100</f>
        <v>83.98133333333332</v>
      </c>
    </row>
    <row r="15" spans="1:9" ht="13.5" thickBot="1">
      <c r="A15" s="118"/>
      <c r="B15" s="745" t="s">
        <v>338</v>
      </c>
      <c r="C15" s="745"/>
      <c r="D15" s="745"/>
      <c r="E15" s="733">
        <f>SUM(E16)</f>
        <v>170000</v>
      </c>
      <c r="F15" s="734"/>
      <c r="G15" s="733">
        <f>SUM(G16,G17)</f>
        <v>86248</v>
      </c>
      <c r="H15" s="734"/>
      <c r="I15" s="647">
        <f>SUM(G15/E15)*100</f>
        <v>50.73411764705882</v>
      </c>
    </row>
    <row r="16" spans="1:9" ht="13.5" thickBot="1">
      <c r="A16" s="645" t="s">
        <v>339</v>
      </c>
      <c r="B16" s="740" t="s">
        <v>193</v>
      </c>
      <c r="C16" s="740"/>
      <c r="D16" s="740"/>
      <c r="E16" s="733">
        <v>170000</v>
      </c>
      <c r="F16" s="734"/>
      <c r="G16" s="733">
        <v>78046</v>
      </c>
      <c r="H16" s="734"/>
      <c r="I16" s="650">
        <f aca="true" t="shared" si="0" ref="I16:I22">SUM(G16/E16)*100</f>
        <v>45.90941176470588</v>
      </c>
    </row>
    <row r="17" spans="1:9" ht="13.5" thickBot="1">
      <c r="A17" s="645"/>
      <c r="B17" s="724" t="s">
        <v>340</v>
      </c>
      <c r="C17" s="740"/>
      <c r="D17" s="725"/>
      <c r="E17" s="648"/>
      <c r="F17" s="649"/>
      <c r="G17" s="733">
        <v>8202</v>
      </c>
      <c r="H17" s="734"/>
      <c r="I17" s="650"/>
    </row>
    <row r="18" spans="1:9" ht="13.5" thickBot="1">
      <c r="A18" s="89"/>
      <c r="B18" s="741" t="s">
        <v>341</v>
      </c>
      <c r="C18" s="741"/>
      <c r="D18" s="741"/>
      <c r="E18" s="733">
        <f>SUM(E19:F22)</f>
        <v>320000</v>
      </c>
      <c r="F18" s="734"/>
      <c r="G18" s="733">
        <f>SUM(G19:H22)</f>
        <v>40449</v>
      </c>
      <c r="H18" s="734"/>
      <c r="I18" s="650">
        <f t="shared" si="0"/>
        <v>12.6403125</v>
      </c>
    </row>
    <row r="19" spans="1:9" ht="50.25" customHeight="1" thickBot="1">
      <c r="A19" s="645">
        <v>2450</v>
      </c>
      <c r="B19" s="752" t="s">
        <v>342</v>
      </c>
      <c r="C19" s="753"/>
      <c r="D19" s="723"/>
      <c r="E19" s="733">
        <v>80000</v>
      </c>
      <c r="F19" s="734"/>
      <c r="G19" s="733">
        <v>21000</v>
      </c>
      <c r="H19" s="734"/>
      <c r="I19" s="650">
        <f t="shared" si="0"/>
        <v>26.25</v>
      </c>
    </row>
    <row r="20" spans="1:9" ht="13.5" thickBot="1">
      <c r="A20" s="645">
        <v>4210</v>
      </c>
      <c r="B20" s="724" t="s">
        <v>101</v>
      </c>
      <c r="C20" s="740"/>
      <c r="D20" s="725"/>
      <c r="E20" s="733">
        <v>10000</v>
      </c>
      <c r="F20" s="734"/>
      <c r="G20" s="733"/>
      <c r="H20" s="734"/>
      <c r="I20" s="650">
        <f t="shared" si="0"/>
        <v>0</v>
      </c>
    </row>
    <row r="21" spans="1:9" ht="13.5" thickBot="1">
      <c r="A21" s="645">
        <v>4300</v>
      </c>
      <c r="B21" s="724" t="s">
        <v>18</v>
      </c>
      <c r="C21" s="740"/>
      <c r="D21" s="725"/>
      <c r="E21" s="733">
        <v>130000</v>
      </c>
      <c r="F21" s="734"/>
      <c r="G21" s="733">
        <v>19449</v>
      </c>
      <c r="H21" s="734"/>
      <c r="I21" s="650">
        <f t="shared" si="0"/>
        <v>14.96076923076923</v>
      </c>
    </row>
    <row r="22" spans="1:9" ht="67.5" customHeight="1" thickBot="1">
      <c r="A22" s="645">
        <v>6260</v>
      </c>
      <c r="B22" s="752" t="s">
        <v>343</v>
      </c>
      <c r="C22" s="753"/>
      <c r="D22" s="723"/>
      <c r="E22" s="733">
        <v>100000</v>
      </c>
      <c r="F22" s="734"/>
      <c r="G22" s="733"/>
      <c r="H22" s="734"/>
      <c r="I22" s="651">
        <f t="shared" si="0"/>
        <v>0</v>
      </c>
    </row>
    <row r="23" spans="1:9" ht="12.75">
      <c r="A23" s="89"/>
      <c r="B23" s="736" t="s">
        <v>344</v>
      </c>
      <c r="C23" s="736"/>
      <c r="D23" s="736"/>
      <c r="E23" s="737"/>
      <c r="F23" s="738"/>
      <c r="G23" s="737"/>
      <c r="H23" s="739"/>
      <c r="I23" s="651"/>
    </row>
    <row r="24" spans="1:9" ht="15.75" thickBot="1">
      <c r="A24" s="63"/>
      <c r="B24" s="750" t="s">
        <v>345</v>
      </c>
      <c r="C24" s="750"/>
      <c r="D24" s="750"/>
      <c r="E24" s="743"/>
      <c r="F24" s="744"/>
      <c r="G24" s="743">
        <v>171771</v>
      </c>
      <c r="H24" s="751"/>
      <c r="I24" s="647"/>
    </row>
  </sheetData>
  <mergeCells count="38">
    <mergeCell ref="G2:I2"/>
    <mergeCell ref="A7:H7"/>
    <mergeCell ref="A8:I8"/>
    <mergeCell ref="B12:D12"/>
    <mergeCell ref="E12:F12"/>
    <mergeCell ref="G12:H12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4:D24"/>
    <mergeCell ref="E24:F24"/>
    <mergeCell ref="G24:H24"/>
    <mergeCell ref="B22:D22"/>
    <mergeCell ref="E22:F22"/>
    <mergeCell ref="G22:H22"/>
    <mergeCell ref="B23:D23"/>
    <mergeCell ref="E23:F23"/>
    <mergeCell ref="G23:H2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UMC</cp:lastModifiedBy>
  <dcterms:created xsi:type="dcterms:W3CDTF">2003-10-28T08:18:54Z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