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9960" windowHeight="9045" activeTab="0"/>
  </bookViews>
  <sheets>
    <sheet name="WYDATKI ZAŁ 2" sheetId="1" r:id="rId1"/>
  </sheets>
  <definedNames/>
  <calcPr fullCalcOnLoad="1"/>
</workbook>
</file>

<file path=xl/sharedStrings.xml><?xml version="1.0" encoding="utf-8"?>
<sst xmlns="http://schemas.openxmlformats.org/spreadsheetml/2006/main" count="322" uniqueCount="176">
  <si>
    <r>
      <t>dotacja przedmiotowa</t>
    </r>
    <r>
      <rPr>
        <sz val="10"/>
        <rFont val="Arial CE"/>
        <family val="2"/>
      </rPr>
      <t xml:space="preserve"> dla Zakładu Budżetowego ZIK na podlewanie zieleni</t>
    </r>
  </si>
  <si>
    <t>na zakup nieruchommości</t>
  </si>
  <si>
    <t>na renowację UMC</t>
  </si>
  <si>
    <t>na elewację SP7</t>
  </si>
  <si>
    <t>na renowację G1</t>
  </si>
  <si>
    <t>na kanalizację Staszica</t>
  </si>
  <si>
    <t>POBÓR PODATKÓW, OPŁAT I NIEPODATKOWYCH NALEŻNOŚCI BUDŻETOWYCH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</si>
  <si>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</si>
  <si>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</si>
  <si>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 xml:space="preserve">DOKSZTAŁCANIE I DOSKONALENIE NAUCZYCIELI </t>
  </si>
  <si>
    <t>USŁUGI OPIEKUŃCZE I SPECJALISTYCZNE USŁUGI OPIEKUŃCZE</t>
  </si>
  <si>
    <t>KOLONIE I OBOZY ORAZ INNE FORMY WYPOCZYNKU DZIECI I MŁODZIEŻY SZKOLNEJ A TAKŻE SZKOLENIA MŁODZIEŻY</t>
  </si>
  <si>
    <t xml:space="preserve">ZAKŁADY GOSPODARKI MIESZKANIOWEJ  </t>
  </si>
  <si>
    <t xml:space="preserve">OCHRONA I KONSERWACJA ZABYTKÓW </t>
  </si>
  <si>
    <t xml:space="preserve"> INSTYTUCJE KULTURY FIZYCZNEJ  </t>
  </si>
  <si>
    <r>
      <t xml:space="preserve">dotacja inwestycyjna </t>
    </r>
    <r>
      <rPr>
        <sz val="10"/>
        <rFont val="Arial CE"/>
        <family val="2"/>
      </rPr>
      <t xml:space="preserve">dla zakładu budżetowego ZBK na remont Centrum Edukacji   </t>
    </r>
  </si>
  <si>
    <t xml:space="preserve">pozostałe wydatki bieżące  </t>
  </si>
  <si>
    <t>DOCHODY I PRZYCHODY-WYDATKI I ROZCHODY</t>
  </si>
  <si>
    <r>
      <t xml:space="preserve">dotacja podmiotowa </t>
    </r>
    <r>
      <rPr>
        <sz val="10"/>
        <rFont val="Arial CE"/>
        <family val="2"/>
      </rPr>
      <t>z budżetu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dla instytucji kultury</t>
    </r>
  </si>
  <si>
    <t xml:space="preserve">dla organizacji pozarządowych i innych podmiotów realizujących zadania pożytku publicznego w zakresie przeciwdziałania patologiom społecznym </t>
  </si>
  <si>
    <t>dla organizacji pozarządowych i innych podmiotów realizujących zadania pożytku publicznego w zakresie działania na rzecz osób niepełnosprawnych</t>
  </si>
  <si>
    <t>dotacje dla organizacji pozarządowych i innych podmiotów realizujących zadania pożytku publicznego w zakresie ochrony dóbr tradycji i kultury</t>
  </si>
  <si>
    <t>dotacje dla organizacji pozarządowych i innych podmiotów realizujących zadania pożytku publicznego w zakresie upowszechniania kultury fizycznej i sportu</t>
  </si>
  <si>
    <r>
      <t>dotacja inwestycyjna</t>
    </r>
    <r>
      <rPr>
        <sz val="10"/>
        <rFont val="Arial CE"/>
        <family val="2"/>
      </rPr>
      <t xml:space="preserve"> dla zakładu budżetowego ZBK na remont budynku Pałacu Ślubów</t>
    </r>
  </si>
  <si>
    <r>
      <t>WYDATKI MAJĄTKOWE</t>
    </r>
    <r>
      <rPr>
        <sz val="10"/>
        <rFont val="Arial CE"/>
        <family val="2"/>
      </rPr>
      <t xml:space="preserve">   </t>
    </r>
  </si>
  <si>
    <r>
      <t>WYDATKI BIEŻĄCE</t>
    </r>
    <r>
      <rPr>
        <sz val="10"/>
        <rFont val="Arial CE"/>
        <family val="2"/>
      </rPr>
      <t xml:space="preserve">  </t>
    </r>
  </si>
  <si>
    <t xml:space="preserve">wynagrodzenia i pochodne  </t>
  </si>
  <si>
    <t>dotacja inwestycyjna dla ZBK</t>
  </si>
  <si>
    <r>
      <t xml:space="preserve">WYDATKI MAJĄTKOWE  </t>
    </r>
    <r>
      <rPr>
        <sz val="10"/>
        <rFont val="Arial CE"/>
        <family val="2"/>
      </rPr>
      <t xml:space="preserve">- zakupy inwestycyjne </t>
    </r>
  </si>
  <si>
    <t xml:space="preserve">WYDATKI BIEŻĄCE   </t>
  </si>
  <si>
    <t xml:space="preserve">dotacja inwestycyjna dla ZBK: SP7 </t>
  </si>
  <si>
    <t xml:space="preserve">zakupy inwestycyjne </t>
  </si>
  <si>
    <t>dotacja przedmiotowa dla Zakładu Budżetowego ZBK na remonty i awarie w budynkach gimnazjów</t>
  </si>
  <si>
    <t xml:space="preserve">WYDATKI BIEŻĄCE  </t>
  </si>
  <si>
    <r>
      <t xml:space="preserve">WYDATKI BIEŻĄCE </t>
    </r>
    <r>
      <rPr>
        <sz val="10"/>
        <rFont val="Arial CE"/>
        <family val="2"/>
      </rPr>
      <t xml:space="preserve"> </t>
    </r>
  </si>
  <si>
    <t>WYDATKI MAJĄTKOWE zakupy inwestycyjne</t>
  </si>
  <si>
    <t xml:space="preserve">WYDATKI MAJĄTKOWE  </t>
  </si>
  <si>
    <t xml:space="preserve">POZOSTAŁA DZIAŁALNOŚĆ  </t>
  </si>
  <si>
    <t xml:space="preserve">Załącznik nr 2 </t>
  </si>
  <si>
    <t>do Uchwały nr XXV/285/2004 Rady Miejskiej w Czeladzi z dnia 29 stycznia 2004 roku</t>
  </si>
  <si>
    <t>PLAN WYDATKÓW WŁASNYCH BUDŻETU MIASTA CZELADŹ NA 2004 ROK</t>
  </si>
  <si>
    <r>
      <t xml:space="preserve">dotacja celowa z </t>
    </r>
    <r>
      <rPr>
        <sz val="10"/>
        <rFont val="Arial CE"/>
        <family val="2"/>
      </rPr>
      <t xml:space="preserve">budżetu dla Zakładu Budżetowego ZIK na dofinansowanie kosztów realizacji inwestycji </t>
    </r>
  </si>
  <si>
    <t>dotacje celowe</t>
  </si>
  <si>
    <t>WYDATKI  WŁASNE</t>
  </si>
  <si>
    <t>WYDATKI BIEŻĄCE</t>
  </si>
  <si>
    <t>WYDATKI MAJĄTKOWE</t>
  </si>
  <si>
    <t>ROZCHODY OGÓŁEM, W TYM</t>
  </si>
  <si>
    <t>SPŁATA RAT POŻYCZEK I KREDYTÓW</t>
  </si>
  <si>
    <t>RAZEM WYDATKI  I ROZCHODY</t>
  </si>
  <si>
    <t>PRZYCHODY OGÓŁEM, W TYM:</t>
  </si>
  <si>
    <t>KREDYTY I POŻYCZKI OTRZYMANE</t>
  </si>
  <si>
    <t>RAZEM DOCHODY  I  PRZYCHODY</t>
  </si>
  <si>
    <t>WYDATKI</t>
  </si>
  <si>
    <t xml:space="preserve">DZIAŁ </t>
  </si>
  <si>
    <t>ROZDZIAŁ</t>
  </si>
  <si>
    <t>PLAN</t>
  </si>
  <si>
    <t>010</t>
  </si>
  <si>
    <t>ROLNICTWO I ŁOWIECTWO</t>
  </si>
  <si>
    <t>01095</t>
  </si>
  <si>
    <t>POZOSTAŁA DZIAŁALNOŚĆ</t>
  </si>
  <si>
    <t xml:space="preserve">WYDATKI BIEŻĄCE </t>
  </si>
  <si>
    <t xml:space="preserve">WYDATKI MAJĄTKOWE </t>
  </si>
  <si>
    <t>WYDATKI BIEŻĄCE , w tym :</t>
  </si>
  <si>
    <t>TRANSPORT I ŁĄCZNOŚĆ</t>
  </si>
  <si>
    <t>LOKALNY TRANSPORT ZBIOROWY</t>
  </si>
  <si>
    <t>DROGI PUBLICZNE GMINNE</t>
  </si>
  <si>
    <t xml:space="preserve">GOSPODARKA MIESZKANIOWA  </t>
  </si>
  <si>
    <t>GOSPODARKA GRUNTAMI I NIERUCHOMOŚCIAMI</t>
  </si>
  <si>
    <t xml:space="preserve">DZIAŁALNOŚĆ USŁUGOWA </t>
  </si>
  <si>
    <t>PRACE GEODEZYJNE I KARTOGRAFICZNE /NIEINWESTYCYJNE/</t>
  </si>
  <si>
    <r>
      <t>WYDATKI BIEŻĄCE</t>
    </r>
    <r>
      <rPr>
        <sz val="10"/>
        <rFont val="Arial CE"/>
        <family val="2"/>
      </rPr>
      <t xml:space="preserve"> </t>
    </r>
  </si>
  <si>
    <t>CMENTARZE</t>
  </si>
  <si>
    <t>ADMINISTRACJA PUBLICZNA</t>
  </si>
  <si>
    <t xml:space="preserve">RADY GMIN  /MIAST I MIAST NA PRAWACH POWIATU/ </t>
  </si>
  <si>
    <t>pozostałe wydatki bieżące</t>
  </si>
  <si>
    <t>odpisy na zakład. fund.świadczeń socjalnych</t>
  </si>
  <si>
    <t>POZOSTAŁA  DZIAŁALNOŚĆ</t>
  </si>
  <si>
    <t>BEZPIECZEŃSTWO PUBLICZNE I OCHRONA P/POŻ</t>
  </si>
  <si>
    <t>OCHOTNICZE STRAŻE POŻARNE</t>
  </si>
  <si>
    <t>OBRONA CYWILNA</t>
  </si>
  <si>
    <t xml:space="preserve">STRAŻ MIEJSKA </t>
  </si>
  <si>
    <t xml:space="preserve">RÓŻNE ROZLICZENIA </t>
  </si>
  <si>
    <t>REZERWY OGÓLNE I CELOWE</t>
  </si>
  <si>
    <t>OŚWIATA I WYCHOWANIE</t>
  </si>
  <si>
    <t>SZKOŁY PODSTAWOWE</t>
  </si>
  <si>
    <t>WYDATKI MAJĄTKOWE w tym:</t>
  </si>
  <si>
    <t>GIMNAZJA</t>
  </si>
  <si>
    <t>OCHRONA ZDROWIA</t>
  </si>
  <si>
    <t>PRZECIWDZIAŁANIE  ALKOHOLIZMOWI</t>
  </si>
  <si>
    <t>IZBY  WYTRZEŹWIEŃ</t>
  </si>
  <si>
    <t>OŚRODKI WSPARCIA</t>
  </si>
  <si>
    <t xml:space="preserve">pozostałe wydatki bieżące </t>
  </si>
  <si>
    <t>ŻŁOBKI</t>
  </si>
  <si>
    <t>ZASIŁKI I POMOC W NATURZE</t>
  </si>
  <si>
    <t>DODATKI  MIESZKANIOWE</t>
  </si>
  <si>
    <t>OŚRODKI POMOCY SPOŁECZNEJ</t>
  </si>
  <si>
    <t>EDUKACYJNA OPIEKA WYCHOWAWCZA</t>
  </si>
  <si>
    <t>ŚWIETLICE  SZKOLNE</t>
  </si>
  <si>
    <t>odpis na fundusz socjalny</t>
  </si>
  <si>
    <t xml:space="preserve">PRZEDSZKOLA </t>
  </si>
  <si>
    <t>koszty utrzymania młodzieży francuskiej</t>
  </si>
  <si>
    <t>koszty zielonych szkół</t>
  </si>
  <si>
    <t>GOSPODARKA KOMUNALNA I OCHRONA ŚRODOWISKA</t>
  </si>
  <si>
    <t>OCZYSZCZANIE MIAST I WSI</t>
  </si>
  <si>
    <t>UTRZYMANIE ZIELENI W MIASTACH I GMINACH</t>
  </si>
  <si>
    <t>OŚWIETLENIE ULIC  PLACÓW  I DRÓG</t>
  </si>
  <si>
    <t>KULTURA I OCHRONA DZIEDZICTWA NARODOWEGO</t>
  </si>
  <si>
    <t>POZOSTAŁE  ZADANIA  W  ZAKRESIE  KULTURY</t>
  </si>
  <si>
    <t>KULTURA FIZYCZNA I SPORT</t>
  </si>
  <si>
    <t>ZBIORCZE ZESTAWIENIE WYDATKÓW</t>
  </si>
  <si>
    <t xml:space="preserve">OGÓŁEM WYDATKI </t>
  </si>
  <si>
    <t>WYDATKI BIEŻĄCE, W TYM :</t>
  </si>
  <si>
    <t>PŁACE  I  POCHODNE</t>
  </si>
  <si>
    <t xml:space="preserve">ODPISY NA FUNDUSZ SOCJALNY </t>
  </si>
  <si>
    <t>POZOSTAŁE WYDATKI BIEŻĄCE</t>
  </si>
  <si>
    <t>WYDATKI MAJĄTKOWE, W TYM :</t>
  </si>
  <si>
    <t>GOSP KOMUNAL - ZAKUPY GRUNTÓW</t>
  </si>
  <si>
    <t>ADMINISTRACJA - KOMPUTERYZACJA</t>
  </si>
  <si>
    <t>STRAŻ MIEJSKA - KOMPUTERYZACJA</t>
  </si>
  <si>
    <t>MOSIR</t>
  </si>
  <si>
    <t>OBSŁUGA DŁUGU PUBLICZNEGO</t>
  </si>
  <si>
    <t>WYDATKI WŁASNE OGÓŁEM , W  TYM :</t>
  </si>
  <si>
    <t>DROGI POWIATOWE</t>
  </si>
  <si>
    <t>dla powiatu na zadania realizowane na podstawie porozumień</t>
  </si>
  <si>
    <t>PLACÓWKI OPIEKUŃCZO WYCHOWAWCZE</t>
  </si>
  <si>
    <t>ZAKŁADY GOSPODARKI KOMUNALNEJ</t>
  </si>
  <si>
    <t>POZOSTAŁA DZIAŁALNOŚĆ WYDZIAŁ ROZWOJU</t>
  </si>
  <si>
    <t>KOMISJE EGZAMINACYJNE</t>
  </si>
  <si>
    <t>PLANOWANE DOCHODY OGÓŁEM</t>
  </si>
  <si>
    <t>zakupy inwestycyjne</t>
  </si>
  <si>
    <t>01030</t>
  </si>
  <si>
    <t xml:space="preserve">IZBY ROLNICZE </t>
  </si>
  <si>
    <t xml:space="preserve">URZĘDY GMIN/MIAST I MIAST NA PRAWACH POWIATU </t>
  </si>
  <si>
    <t>DOTACJE PRZEDMIOTOWE dla zakładów budżetowych</t>
  </si>
  <si>
    <t xml:space="preserve">DOT. NA INWEST. ZAKŁ. BUDŻET. GMINY - ZBK </t>
  </si>
  <si>
    <t>OPIEKA SPOŁECZNA</t>
  </si>
  <si>
    <t>OŚWIATA - PRZEDSZKOLA</t>
  </si>
  <si>
    <t>BIBLIOTEKA</t>
  </si>
  <si>
    <r>
      <t>dotacja przedmiotowa</t>
    </r>
    <r>
      <rPr>
        <sz val="10"/>
        <rFont val="Arial CE"/>
        <family val="2"/>
      </rPr>
      <t xml:space="preserve"> dla Zakładu Budżetowego ZIK na usuwanie wód deszczowych</t>
    </r>
  </si>
  <si>
    <r>
      <t>dotacja przedmiotowa</t>
    </r>
    <r>
      <rPr>
        <sz val="10"/>
        <rFont val="Arial CE"/>
        <family val="2"/>
      </rPr>
      <t xml:space="preserve"> dla Zakładu Budżetowego ZIK na remonty kanalizacji deszczowej</t>
    </r>
  </si>
  <si>
    <r>
      <t>dotacja przedmiotowa</t>
    </r>
    <r>
      <rPr>
        <sz val="10"/>
        <rFont val="Arial CE"/>
        <family val="2"/>
      </rPr>
      <t xml:space="preserve"> dla Zakładu Budżetowego ZIK na wodę na basen miejski</t>
    </r>
  </si>
  <si>
    <r>
      <t xml:space="preserve">dotacja inwestycyjna </t>
    </r>
    <r>
      <rPr>
        <sz val="10"/>
        <rFont val="Arial CE"/>
        <family val="2"/>
      </rPr>
      <t>dla instytucji kultury na zakup komputerów</t>
    </r>
  </si>
  <si>
    <t>ZIK</t>
  </si>
  <si>
    <t>ZBK</t>
  </si>
  <si>
    <t xml:space="preserve">DOTACJE dla instytucji kultury </t>
  </si>
  <si>
    <t>Dotacje na zadania realizowane na podstawie porozumień - powiat</t>
  </si>
  <si>
    <t xml:space="preserve">Dotacje na zadania realizowane przez jednostki nie zaliczane do sektora publicznego </t>
  </si>
  <si>
    <t xml:space="preserve">Dotacje na podstawie ustaw  OSP </t>
  </si>
  <si>
    <t>POZOSTAŁE WYDATKI BIEŻĄCE - obsługa długu</t>
  </si>
  <si>
    <t>dotacja przedmiotowa dla Zakładu Budżetowego ZBK na remonty i awarie w budynkach szkolnych</t>
  </si>
  <si>
    <t>dotacja przedmiotowa dla ZBK</t>
  </si>
  <si>
    <t>dotacja przedmiotowa dla zakładu budżetowego ZIK na oczyszczanie</t>
  </si>
  <si>
    <t>dotacja przedmiotowa dla zakładu budżetowego ZIK na utrzymanie zieleni</t>
  </si>
  <si>
    <t>dotacja przedmiotowa dla zakładu budżetowego ZIK na oświetlenie ulic</t>
  </si>
  <si>
    <t xml:space="preserve">POZOSTAŁE ZADANIA W ZAKRESIE POLITYKI SPOŁECZNEJ </t>
  </si>
  <si>
    <t xml:space="preserve">POMOC SPOŁECZNA </t>
  </si>
  <si>
    <t>DOCHODY OD OSÓB PRAWNYCH, OD OSÓB FIZYCZNYCH I OD INNYCH JEDNOSTEK NIEPOSIADAJĄCYCH OSOBOWOŚCI PRAWNEJ ORAZ WYDATKI ZWIĄZANE Z ICH POBOREM</t>
  </si>
  <si>
    <t>WOLNE ŚRODKI</t>
  </si>
  <si>
    <t xml:space="preserve">OŚWIATA - ŚWIETLICE </t>
  </si>
  <si>
    <r>
      <t xml:space="preserve">dotacja przedmiotowa </t>
    </r>
    <r>
      <rPr>
        <sz val="10"/>
        <rFont val="Arial CE"/>
        <family val="2"/>
      </rPr>
      <t>dla zakładu budżetowego ZIK na utrzymanie dróg powiatowych</t>
    </r>
  </si>
  <si>
    <r>
      <t xml:space="preserve">dotacja przedmiotowa </t>
    </r>
    <r>
      <rPr>
        <sz val="10"/>
        <rFont val="Arial CE"/>
        <family val="2"/>
      </rPr>
      <t xml:space="preserve">dla zakładu budżetowego ZIK na utrzymanie dróg gminnych </t>
    </r>
  </si>
  <si>
    <r>
      <t xml:space="preserve">dotacja inwestycyjna </t>
    </r>
    <r>
      <rPr>
        <sz val="10"/>
        <rFont val="Arial CE"/>
        <family val="2"/>
      </rPr>
      <t xml:space="preserve">dla zakładu budżetowego ZBK na adaptację Szpitala Psychiatrycznego   </t>
    </r>
  </si>
  <si>
    <t>PLANY ZAGOSPODAROWANIA PRZESTRZENNEGO</t>
  </si>
  <si>
    <r>
      <t xml:space="preserve">dotacja przedmiotowa </t>
    </r>
    <r>
      <rPr>
        <sz val="10"/>
        <rFont val="Arial CE"/>
        <family val="2"/>
      </rPr>
      <t>dla zakładu budżetowego ZIK na utrzymanie cmentarza komunalnego</t>
    </r>
  </si>
  <si>
    <t>INWESTYCJE URZĄD STASZICA</t>
  </si>
  <si>
    <t xml:space="preserve">DOTACJE  </t>
  </si>
  <si>
    <t>POZOSTAŁE WYDATKI BIEŻĄCE -rezerwa</t>
  </si>
  <si>
    <r>
      <t>dotacja inwestycyjna</t>
    </r>
    <r>
      <rPr>
        <sz val="10"/>
        <rFont val="Arial CE"/>
        <family val="2"/>
      </rPr>
      <t xml:space="preserve"> dla zakładu budżetowego ZBK na modernizację budynku P1</t>
    </r>
  </si>
  <si>
    <r>
      <t xml:space="preserve">dotacja inwestycyjna </t>
    </r>
    <r>
      <rPr>
        <sz val="10"/>
        <rFont val="Arial CE"/>
        <family val="2"/>
      </rPr>
      <t>dla zakładu budżetowego ZBK na modernizację budynku P9</t>
    </r>
  </si>
  <si>
    <r>
      <t>dotacja inwestycyjna</t>
    </r>
    <r>
      <rPr>
        <sz val="10"/>
        <rFont val="Arial CE"/>
        <family val="2"/>
      </rPr>
      <t xml:space="preserve"> dla zakładu budżetowego ZBK na modernizację budynku P10</t>
    </r>
  </si>
  <si>
    <r>
      <t>dotacja inwestycyjna</t>
    </r>
    <r>
      <rPr>
        <sz val="10"/>
        <rFont val="Arial CE"/>
        <family val="2"/>
      </rPr>
      <t xml:space="preserve"> dla zakładu budżetowego ZBK na modernizację budynku G1</t>
    </r>
  </si>
  <si>
    <r>
      <t>dotacja inwestycyjna</t>
    </r>
    <r>
      <rPr>
        <sz val="10"/>
        <rFont val="Arial CE"/>
        <family val="2"/>
      </rPr>
      <t xml:space="preserve"> dla zakładu budżetowego ZBK na modernizację budynku G3</t>
    </r>
  </si>
  <si>
    <t>WYSZCZEGÓLNIENIE</t>
  </si>
  <si>
    <t>WYDATKI MAJĄTKOWE , w tym :</t>
  </si>
  <si>
    <t>dotacja na utrzymanie gotowości bojowej dla OSP</t>
  </si>
  <si>
    <t>BIBLIOTEKI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</si>
</sst>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\ _z_ł_-;_-@_-"/>
    <numFmt numFmtId="166" formatCode="#,##0.0_ ;\-#,##0.0\ "/>
    <numFmt numFmtId="167" formatCode="#,##0_ ;\-#,##0\ "/>
    <numFmt numFmtId="168" formatCode="0.0"/>
    <numFmt numFmtId="169" formatCode="#,##0.000000"/>
    <numFmt numFmtId="170" formatCode="#,##0.00000"/>
    <numFmt numFmtId="171" formatCode="#,##0.0000"/>
    <numFmt numFmtId="172" formatCode="#,##0.000"/>
    <numFmt numFmtId="173" formatCode="0.0%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1" fontId="2" fillId="0" borderId="11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vertical="top" wrapText="1"/>
    </xf>
    <xf numFmtId="1" fontId="2" fillId="0" borderId="7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1" fontId="0" fillId="0" borderId="7" xfId="0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0" fillId="0" borderId="5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8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 horizontal="left" vertical="top" wrapText="1"/>
    </xf>
    <xf numFmtId="3" fontId="2" fillId="0" borderId="13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vertical="top" wrapText="1"/>
    </xf>
    <xf numFmtId="3" fontId="6" fillId="0" borderId="7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0" borderId="8" xfId="0" applyNumberFormat="1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1" fontId="0" fillId="0" borderId="3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1" fontId="2" fillId="0" borderId="13" xfId="0" applyNumberFormat="1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3" fontId="0" fillId="0" borderId="4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375" style="8" customWidth="1"/>
    <col min="2" max="2" width="8.875" style="67" customWidth="1"/>
    <col min="3" max="3" width="43.125" style="8" customWidth="1"/>
    <col min="4" max="4" width="15.625" style="8" customWidth="1"/>
    <col min="5" max="5" width="19.625" style="7" customWidth="1"/>
    <col min="6" max="6" width="12.625" style="8" customWidth="1"/>
    <col min="7" max="7" width="12.375" style="8" customWidth="1"/>
    <col min="8" max="8" width="14.625" style="8" customWidth="1"/>
    <col min="9" max="9" width="10.75390625" style="8" bestFit="1" customWidth="1"/>
    <col min="10" max="12" width="9.625" style="8" bestFit="1" customWidth="1"/>
    <col min="13" max="13" width="11.125" style="8" customWidth="1"/>
    <col min="14" max="14" width="9.125" style="8" customWidth="1"/>
    <col min="15" max="16384" width="9.125" style="7" customWidth="1"/>
  </cols>
  <sheetData>
    <row r="1" ht="12.75">
      <c r="E1" s="107" t="s">
        <v>38</v>
      </c>
    </row>
    <row r="2" ht="45">
      <c r="E2" s="108" t="s">
        <v>39</v>
      </c>
    </row>
    <row r="3" spans="1:14" ht="12.75">
      <c r="A3" s="4"/>
      <c r="B3" s="109" t="s">
        <v>40</v>
      </c>
      <c r="C3" s="110"/>
      <c r="D3" s="110"/>
      <c r="E3" s="111"/>
      <c r="N3" s="7"/>
    </row>
    <row r="4" spans="1:14" ht="13.5" thickBot="1">
      <c r="A4" s="4"/>
      <c r="B4" s="1"/>
      <c r="C4" s="89"/>
      <c r="D4" s="89"/>
      <c r="E4" s="85"/>
      <c r="N4" s="7"/>
    </row>
    <row r="5" spans="1:14" ht="13.5" thickBot="1">
      <c r="A5" s="4"/>
      <c r="B5" s="6"/>
      <c r="C5" s="12" t="s">
        <v>43</v>
      </c>
      <c r="D5" s="12">
        <f>SUM(D33,D39,D50,D63,D73,D90,D106,D110,D116,D120,D167,D182,D213,D220,D235,D265,D284)</f>
        <v>45435578</v>
      </c>
      <c r="E5" s="73"/>
      <c r="N5" s="7"/>
    </row>
    <row r="6" spans="1:14" ht="13.5" thickBot="1">
      <c r="A6" s="4"/>
      <c r="B6" s="6"/>
      <c r="C6" s="1"/>
      <c r="D6" s="1"/>
      <c r="E6" s="8"/>
      <c r="N6" s="7"/>
    </row>
    <row r="7" spans="1:14" ht="13.5" thickBot="1">
      <c r="A7" s="4"/>
      <c r="B7" s="6"/>
      <c r="C7" s="98" t="s">
        <v>121</v>
      </c>
      <c r="D7" s="12">
        <f>SUM(D8:D9)</f>
        <v>45435578</v>
      </c>
      <c r="E7" s="1"/>
      <c r="F7" s="73"/>
      <c r="N7" s="7"/>
    </row>
    <row r="8" spans="1:14" ht="12.75">
      <c r="A8" s="4"/>
      <c r="B8" s="6"/>
      <c r="C8" s="14" t="s">
        <v>44</v>
      </c>
      <c r="D8" s="16">
        <f>SUM(D33,D40,D51,D64,D74,D91,D108,D110,D116,D121,D168,D184,D214,D221,D236,D267,D285)</f>
        <v>40628178</v>
      </c>
      <c r="E8" s="73"/>
      <c r="F8" s="73"/>
      <c r="N8" s="7"/>
    </row>
    <row r="9" spans="1:14" ht="13.5" thickBot="1">
      <c r="A9" s="4"/>
      <c r="B9" s="6"/>
      <c r="C9" s="17" t="s">
        <v>45</v>
      </c>
      <c r="D9" s="19">
        <f>SUM(D52,D75,D92,D122,D183,D222,D237,D266,D286)</f>
        <v>4807400</v>
      </c>
      <c r="E9" s="1"/>
      <c r="F9" s="73"/>
      <c r="M9" s="7"/>
      <c r="N9" s="7"/>
    </row>
    <row r="10" spans="1:14" ht="13.5" thickBot="1">
      <c r="A10" s="4"/>
      <c r="B10" s="6"/>
      <c r="C10" s="5"/>
      <c r="D10" s="1"/>
      <c r="E10" s="1"/>
      <c r="F10" s="73"/>
      <c r="M10" s="7"/>
      <c r="N10" s="7"/>
    </row>
    <row r="11" spans="1:14" ht="13.5" thickBot="1">
      <c r="A11" s="4"/>
      <c r="B11" s="6"/>
      <c r="C11" s="13" t="s">
        <v>46</v>
      </c>
      <c r="D11" s="12">
        <f>SUM(D12:D12)</f>
        <v>1139940</v>
      </c>
      <c r="E11" s="1"/>
      <c r="F11" s="73"/>
      <c r="N11" s="7"/>
    </row>
    <row r="12" spans="1:14" ht="13.5" thickBot="1">
      <c r="A12" s="4"/>
      <c r="B12" s="6"/>
      <c r="C12" s="17" t="s">
        <v>47</v>
      </c>
      <c r="D12" s="19">
        <f>1073040+66900</f>
        <v>1139940</v>
      </c>
      <c r="E12" s="1"/>
      <c r="F12" s="1"/>
      <c r="N12" s="7"/>
    </row>
    <row r="13" spans="1:4" ht="13.5" thickBot="1">
      <c r="A13" s="4"/>
      <c r="B13" s="6"/>
      <c r="C13" s="1"/>
      <c r="D13" s="1"/>
    </row>
    <row r="14" spans="1:4" ht="13.5" thickBot="1">
      <c r="A14" s="4"/>
      <c r="B14" s="6"/>
      <c r="C14" s="12" t="s">
        <v>48</v>
      </c>
      <c r="D14" s="12">
        <f>SUM(D7,D11)</f>
        <v>46575518</v>
      </c>
    </row>
    <row r="15" spans="1:14" ht="13.5" thickBot="1">
      <c r="A15" s="4"/>
      <c r="B15" s="6"/>
      <c r="C15" s="1"/>
      <c r="D15" s="1"/>
      <c r="F15" s="4"/>
      <c r="M15" s="7"/>
      <c r="N15" s="7"/>
    </row>
    <row r="16" spans="1:14" ht="13.5" thickBot="1">
      <c r="A16" s="4"/>
      <c r="B16" s="6"/>
      <c r="C16" s="12" t="s">
        <v>128</v>
      </c>
      <c r="D16" s="12">
        <v>42053818</v>
      </c>
      <c r="F16" s="4"/>
      <c r="M16" s="7"/>
      <c r="N16" s="7"/>
    </row>
    <row r="17" spans="1:4" ht="13.5" thickBot="1">
      <c r="A17" s="4"/>
      <c r="B17" s="6"/>
      <c r="C17" s="1"/>
      <c r="D17" s="1"/>
    </row>
    <row r="18" spans="1:4" ht="13.5" thickBot="1">
      <c r="A18" s="4"/>
      <c r="B18" s="6"/>
      <c r="C18" s="13" t="s">
        <v>49</v>
      </c>
      <c r="D18" s="12">
        <f>SUM(D25,D19)</f>
        <v>4521700</v>
      </c>
    </row>
    <row r="19" spans="1:4" ht="12.75">
      <c r="A19" s="4"/>
      <c r="B19" s="6"/>
      <c r="C19" s="14" t="s">
        <v>50</v>
      </c>
      <c r="D19" s="15">
        <f>SUM(D20:D24)</f>
        <v>3500000</v>
      </c>
    </row>
    <row r="20" spans="1:5" ht="12.75">
      <c r="A20" s="4"/>
      <c r="B20" s="6"/>
      <c r="C20" s="82" t="s">
        <v>1</v>
      </c>
      <c r="D20" s="3">
        <f>400000-250000</f>
        <v>150000</v>
      </c>
      <c r="E20" s="88"/>
    </row>
    <row r="21" spans="1:5" ht="12.75">
      <c r="A21" s="4"/>
      <c r="B21" s="6"/>
      <c r="C21" s="82" t="s">
        <v>2</v>
      </c>
      <c r="D21" s="3">
        <f>1000000-650000</f>
        <v>350000</v>
      </c>
      <c r="E21" s="88"/>
    </row>
    <row r="22" spans="1:5" ht="12.75">
      <c r="A22" s="4"/>
      <c r="B22" s="6"/>
      <c r="C22" s="82" t="s">
        <v>3</v>
      </c>
      <c r="D22" s="3">
        <v>600000</v>
      </c>
      <c r="E22" s="88"/>
    </row>
    <row r="23" spans="1:5" ht="12.75">
      <c r="A23" s="4"/>
      <c r="B23" s="6"/>
      <c r="C23" s="82" t="s">
        <v>4</v>
      </c>
      <c r="D23" s="3">
        <v>1800000</v>
      </c>
      <c r="E23" s="88"/>
    </row>
    <row r="24" spans="1:5" ht="12.75">
      <c r="A24" s="4"/>
      <c r="B24" s="6"/>
      <c r="C24" s="82" t="s">
        <v>5</v>
      </c>
      <c r="D24" s="3">
        <v>600000</v>
      </c>
      <c r="E24" s="88"/>
    </row>
    <row r="25" spans="1:5" ht="13.5" thickBot="1">
      <c r="A25" s="4"/>
      <c r="B25" s="6"/>
      <c r="C25" s="17" t="s">
        <v>157</v>
      </c>
      <c r="D25" s="18">
        <v>1021700</v>
      </c>
      <c r="E25" s="88"/>
    </row>
    <row r="26" spans="1:5" ht="13.5" thickBot="1">
      <c r="A26" s="4"/>
      <c r="B26" s="6"/>
      <c r="C26" s="1"/>
      <c r="D26" s="1"/>
      <c r="E26" s="88"/>
    </row>
    <row r="27" spans="1:5" ht="13.5" thickBot="1">
      <c r="A27" s="4"/>
      <c r="B27" s="6"/>
      <c r="C27" s="12" t="s">
        <v>51</v>
      </c>
      <c r="D27" s="12">
        <f>SUM(D16,D18)</f>
        <v>46575518</v>
      </c>
      <c r="E27" s="88"/>
    </row>
    <row r="28" spans="1:5" ht="13.5" thickBot="1">
      <c r="A28" s="4"/>
      <c r="B28" s="6"/>
      <c r="C28" s="99" t="s">
        <v>17</v>
      </c>
      <c r="D28" s="12">
        <f>D27-D14</f>
        <v>0</v>
      </c>
      <c r="E28" s="88"/>
    </row>
    <row r="29" spans="1:5" ht="13.5" thickBot="1">
      <c r="A29" s="4"/>
      <c r="B29" s="22"/>
      <c r="C29" s="23"/>
      <c r="D29" s="4"/>
      <c r="E29" s="88"/>
    </row>
    <row r="30" spans="1:5" ht="12.75">
      <c r="A30" s="41"/>
      <c r="B30" s="90"/>
      <c r="C30" s="11"/>
      <c r="D30" s="87" t="s">
        <v>52</v>
      </c>
      <c r="E30" s="88"/>
    </row>
    <row r="31" spans="1:5" ht="22.5">
      <c r="A31" s="27" t="s">
        <v>53</v>
      </c>
      <c r="B31" s="105" t="s">
        <v>54</v>
      </c>
      <c r="C31" s="77" t="s">
        <v>172</v>
      </c>
      <c r="D31" s="84" t="s">
        <v>55</v>
      </c>
      <c r="E31" s="88"/>
    </row>
    <row r="32" spans="1:5" ht="13.5" thickBot="1">
      <c r="A32" s="29"/>
      <c r="B32" s="28"/>
      <c r="C32" s="77"/>
      <c r="D32" s="100">
        <v>2004</v>
      </c>
      <c r="E32" s="88"/>
    </row>
    <row r="33" spans="1:5" ht="12.75">
      <c r="A33" s="91" t="s">
        <v>56</v>
      </c>
      <c r="B33" s="92"/>
      <c r="C33" s="68" t="s">
        <v>57</v>
      </c>
      <c r="D33" s="15">
        <f>SUM(D34)</f>
        <v>10220</v>
      </c>
      <c r="E33" s="4"/>
    </row>
    <row r="34" spans="1:5" ht="13.5" thickBot="1">
      <c r="A34" s="93"/>
      <c r="B34" s="32"/>
      <c r="C34" s="35" t="s">
        <v>44</v>
      </c>
      <c r="D34" s="29">
        <f>SUM(D36,D38)</f>
        <v>10220</v>
      </c>
      <c r="E34" s="4"/>
    </row>
    <row r="35" spans="1:5" ht="13.5" thickBot="1">
      <c r="A35" s="30"/>
      <c r="B35" s="71" t="s">
        <v>130</v>
      </c>
      <c r="C35" s="35" t="s">
        <v>131</v>
      </c>
      <c r="D35" s="18">
        <f>SUM(D36)</f>
        <v>1220</v>
      </c>
      <c r="E35" s="88"/>
    </row>
    <row r="36" spans="1:5" ht="13.5" thickBot="1">
      <c r="A36" s="72"/>
      <c r="B36" s="6"/>
      <c r="C36" s="47" t="s">
        <v>60</v>
      </c>
      <c r="D36" s="49">
        <v>1220</v>
      </c>
      <c r="E36" s="4"/>
    </row>
    <row r="37" spans="1:5" ht="13.5" thickBot="1">
      <c r="A37" s="2"/>
      <c r="B37" s="31" t="s">
        <v>58</v>
      </c>
      <c r="C37" s="48" t="s">
        <v>59</v>
      </c>
      <c r="D37" s="18">
        <f>SUM(D38)</f>
        <v>9000</v>
      </c>
      <c r="E37" s="88"/>
    </row>
    <row r="38" spans="1:5" ht="13.5" thickBot="1">
      <c r="A38" s="2"/>
      <c r="B38" s="6"/>
      <c r="C38" s="47" t="s">
        <v>60</v>
      </c>
      <c r="D38" s="36">
        <v>9000</v>
      </c>
      <c r="E38" s="88"/>
    </row>
    <row r="39" spans="1:5" ht="12.75">
      <c r="A39" s="52">
        <v>600</v>
      </c>
      <c r="B39" s="38"/>
      <c r="C39" s="68" t="s">
        <v>63</v>
      </c>
      <c r="D39" s="15">
        <f>SUM(D40:D40)</f>
        <v>2256000</v>
      </c>
      <c r="E39" s="88"/>
    </row>
    <row r="40" spans="1:5" ht="13.5" thickBot="1">
      <c r="A40" s="57"/>
      <c r="B40" s="6"/>
      <c r="C40" s="5" t="s">
        <v>44</v>
      </c>
      <c r="D40" s="26">
        <f>SUM(D47,D43,D41)</f>
        <v>2256000</v>
      </c>
      <c r="E40" s="88"/>
    </row>
    <row r="41" spans="1:5" ht="13.5" thickBot="1">
      <c r="A41" s="11"/>
      <c r="B41" s="31">
        <v>60004</v>
      </c>
      <c r="C41" s="48" t="s">
        <v>64</v>
      </c>
      <c r="D41" s="12">
        <f>SUM(D42)</f>
        <v>1926000</v>
      </c>
      <c r="E41" s="88"/>
    </row>
    <row r="42" spans="1:5" ht="13.5" thickBot="1">
      <c r="A42" s="2"/>
      <c r="B42" s="38"/>
      <c r="C42" s="101" t="s">
        <v>60</v>
      </c>
      <c r="D42" s="56">
        <v>1926000</v>
      </c>
      <c r="E42" s="88"/>
    </row>
    <row r="43" spans="1:5" ht="13.5" thickBot="1">
      <c r="A43" s="2"/>
      <c r="B43" s="31">
        <v>60014</v>
      </c>
      <c r="C43" s="48" t="s">
        <v>122</v>
      </c>
      <c r="D43" s="12">
        <f>SUM(D45)</f>
        <v>100000</v>
      </c>
      <c r="E43" s="88"/>
    </row>
    <row r="44" spans="1:5" ht="12.75">
      <c r="A44" s="2"/>
      <c r="B44" s="6"/>
      <c r="C44" s="47" t="s">
        <v>60</v>
      </c>
      <c r="D44" s="24"/>
      <c r="E44" s="88"/>
    </row>
    <row r="45" spans="1:5" ht="26.25" thickBot="1">
      <c r="A45" s="2"/>
      <c r="B45" s="22"/>
      <c r="C45" s="33" t="s">
        <v>159</v>
      </c>
      <c r="D45" s="49">
        <v>100000</v>
      </c>
      <c r="E45" s="88"/>
    </row>
    <row r="46" spans="1:5" ht="12.75">
      <c r="A46" s="2"/>
      <c r="B46" s="39">
        <v>60016</v>
      </c>
      <c r="C46" s="40" t="s">
        <v>65</v>
      </c>
      <c r="D46" s="20">
        <f>SUM(D47:D47)</f>
        <v>230000</v>
      </c>
      <c r="E46" s="88"/>
    </row>
    <row r="47" spans="1:5" ht="13.5" thickBot="1">
      <c r="A47" s="2"/>
      <c r="B47" s="44"/>
      <c r="C47" s="45" t="s">
        <v>44</v>
      </c>
      <c r="D47" s="29">
        <f>SUM(D49)</f>
        <v>230000</v>
      </c>
      <c r="E47" s="88"/>
    </row>
    <row r="48" spans="1:5" ht="12.75">
      <c r="A48" s="2"/>
      <c r="B48" s="6"/>
      <c r="C48" s="47" t="s">
        <v>60</v>
      </c>
      <c r="D48" s="3"/>
      <c r="E48" s="88"/>
    </row>
    <row r="49" spans="1:5" ht="26.25" thickBot="1">
      <c r="A49" s="21"/>
      <c r="B49" s="22"/>
      <c r="C49" s="33" t="s">
        <v>160</v>
      </c>
      <c r="D49" s="59">
        <v>230000</v>
      </c>
      <c r="E49" s="88"/>
    </row>
    <row r="50" spans="1:5" ht="12.75">
      <c r="A50" s="52">
        <v>700</v>
      </c>
      <c r="B50" s="92"/>
      <c r="C50" s="16" t="s">
        <v>66</v>
      </c>
      <c r="D50" s="15">
        <f>SUM(D51:D52)</f>
        <v>625000</v>
      </c>
      <c r="E50" s="88"/>
    </row>
    <row r="51" spans="1:5" ht="12.75">
      <c r="A51" s="57"/>
      <c r="B51" s="10"/>
      <c r="C51" s="42" t="s">
        <v>44</v>
      </c>
      <c r="D51" s="26">
        <f>SUM(D59)</f>
        <v>150000</v>
      </c>
      <c r="E51" s="88"/>
    </row>
    <row r="52" spans="1:5" ht="13.5" thickBot="1">
      <c r="A52" s="63"/>
      <c r="B52" s="32"/>
      <c r="C52" s="45" t="s">
        <v>45</v>
      </c>
      <c r="D52" s="29">
        <f>SUM(D54,D60)</f>
        <v>475000</v>
      </c>
      <c r="E52" s="88"/>
    </row>
    <row r="53" spans="1:5" ht="12.75">
      <c r="A53" s="11"/>
      <c r="B53" s="39">
        <v>70001</v>
      </c>
      <c r="C53" s="40" t="s">
        <v>12</v>
      </c>
      <c r="D53" s="15">
        <f>SUM(D54:D54)</f>
        <v>175000</v>
      </c>
      <c r="E53" s="88"/>
    </row>
    <row r="54" spans="1:5" ht="13.5" thickBot="1">
      <c r="A54" s="2"/>
      <c r="B54" s="44"/>
      <c r="C54" s="35" t="s">
        <v>45</v>
      </c>
      <c r="D54" s="29">
        <f>SUM(D55)</f>
        <v>175000</v>
      </c>
      <c r="E54" s="88"/>
    </row>
    <row r="55" spans="1:5" ht="13.5" thickBot="1">
      <c r="A55" s="21"/>
      <c r="B55" s="22"/>
      <c r="C55" s="104" t="s">
        <v>61</v>
      </c>
      <c r="D55" s="18">
        <f>SUM(D56:D57)</f>
        <v>175000</v>
      </c>
      <c r="E55" s="88"/>
    </row>
    <row r="56" spans="1:5" ht="26.25" customHeight="1">
      <c r="A56" s="11"/>
      <c r="B56" s="38"/>
      <c r="C56" s="68" t="s">
        <v>161</v>
      </c>
      <c r="D56" s="41">
        <v>150000</v>
      </c>
      <c r="E56" s="88"/>
    </row>
    <row r="57" spans="1:5" ht="26.25" customHeight="1" thickBot="1">
      <c r="A57" s="2"/>
      <c r="B57" s="6"/>
      <c r="C57" s="1" t="s">
        <v>15</v>
      </c>
      <c r="D57" s="24">
        <v>25000</v>
      </c>
      <c r="E57" s="88"/>
    </row>
    <row r="58" spans="1:5" ht="12.75">
      <c r="A58" s="2"/>
      <c r="B58" s="39">
        <v>70005</v>
      </c>
      <c r="C58" s="40" t="s">
        <v>67</v>
      </c>
      <c r="D58" s="15">
        <f>SUM(D59,D60)</f>
        <v>450000</v>
      </c>
      <c r="E58" s="88"/>
    </row>
    <row r="59" spans="1:5" ht="12.75">
      <c r="A59" s="2"/>
      <c r="B59" s="25"/>
      <c r="C59" s="5" t="s">
        <v>44</v>
      </c>
      <c r="D59" s="26">
        <f>SUM(D61)</f>
        <v>150000</v>
      </c>
      <c r="E59" s="88"/>
    </row>
    <row r="60" spans="1:5" ht="13.5" thickBot="1">
      <c r="A60" s="2"/>
      <c r="B60" s="44"/>
      <c r="C60" s="35" t="s">
        <v>45</v>
      </c>
      <c r="D60" s="29">
        <f>SUM(D62)</f>
        <v>300000</v>
      </c>
      <c r="E60" s="88"/>
    </row>
    <row r="61" spans="1:5" ht="12.75">
      <c r="A61" s="2"/>
      <c r="B61" s="6"/>
      <c r="C61" s="47" t="s">
        <v>70</v>
      </c>
      <c r="D61" s="3">
        <f>200000-50000</f>
        <v>150000</v>
      </c>
      <c r="E61" s="88"/>
    </row>
    <row r="62" spans="1:5" ht="13.5" thickBot="1">
      <c r="A62" s="2"/>
      <c r="B62" s="6"/>
      <c r="C62" s="47" t="s">
        <v>24</v>
      </c>
      <c r="D62" s="3">
        <f>550000-250000</f>
        <v>300000</v>
      </c>
      <c r="E62" s="88"/>
    </row>
    <row r="63" spans="1:5" ht="12.75">
      <c r="A63" s="52">
        <v>710</v>
      </c>
      <c r="B63" s="92"/>
      <c r="C63" s="68" t="s">
        <v>68</v>
      </c>
      <c r="D63" s="15">
        <f>SUM(D64)</f>
        <v>192000</v>
      </c>
      <c r="E63" s="88"/>
    </row>
    <row r="64" spans="1:5" ht="13.5" thickBot="1">
      <c r="A64" s="63"/>
      <c r="B64" s="32"/>
      <c r="C64" s="35" t="s">
        <v>44</v>
      </c>
      <c r="D64" s="29">
        <f>SUM(D65,D67,D69)</f>
        <v>192000</v>
      </c>
      <c r="E64" s="88"/>
    </row>
    <row r="65" spans="1:5" ht="13.5" thickBot="1">
      <c r="A65" s="2"/>
      <c r="B65" s="34">
        <v>71004</v>
      </c>
      <c r="C65" s="35" t="s">
        <v>162</v>
      </c>
      <c r="D65" s="18">
        <f>SUM(D66)</f>
        <v>70000</v>
      </c>
      <c r="E65" s="88"/>
    </row>
    <row r="66" spans="1:5" ht="13.5" thickBot="1">
      <c r="A66" s="2"/>
      <c r="B66" s="6"/>
      <c r="C66" s="47" t="s">
        <v>25</v>
      </c>
      <c r="D66" s="36">
        <v>70000</v>
      </c>
      <c r="E66" s="88"/>
    </row>
    <row r="67" spans="1:5" ht="23.25" thickBot="1">
      <c r="A67" s="2"/>
      <c r="B67" s="31">
        <v>71013</v>
      </c>
      <c r="C67" s="48" t="s">
        <v>69</v>
      </c>
      <c r="D67" s="12">
        <f>SUM(D68)</f>
        <v>70000</v>
      </c>
      <c r="E67" s="88"/>
    </row>
    <row r="68" spans="1:5" ht="13.5" thickBot="1">
      <c r="A68" s="2"/>
      <c r="B68" s="6"/>
      <c r="C68" s="47" t="s">
        <v>70</v>
      </c>
      <c r="D68" s="94">
        <v>70000</v>
      </c>
      <c r="E68" s="88"/>
    </row>
    <row r="69" spans="1:5" ht="13.5" thickBot="1">
      <c r="A69" s="2"/>
      <c r="B69" s="31">
        <v>71035</v>
      </c>
      <c r="C69" s="48" t="s">
        <v>71</v>
      </c>
      <c r="D69" s="12">
        <f>SUM(D70)</f>
        <v>52000</v>
      </c>
      <c r="E69" s="88"/>
    </row>
    <row r="70" spans="1:5" ht="12.75">
      <c r="A70" s="2"/>
      <c r="B70" s="6"/>
      <c r="C70" s="102" t="s">
        <v>70</v>
      </c>
      <c r="D70" s="24">
        <f>SUM(D71:D72)</f>
        <v>52000</v>
      </c>
      <c r="E70" s="88"/>
    </row>
    <row r="71" spans="1:5" ht="12.75">
      <c r="A71" s="2"/>
      <c r="B71" s="6"/>
      <c r="C71" s="4" t="s">
        <v>74</v>
      </c>
      <c r="D71" s="3">
        <v>3125</v>
      </c>
      <c r="E71" s="88"/>
    </row>
    <row r="72" spans="1:5" ht="26.25" thickBot="1">
      <c r="A72" s="2"/>
      <c r="B72" s="6"/>
      <c r="C72" s="1" t="s">
        <v>163</v>
      </c>
      <c r="D72" s="3">
        <v>48875</v>
      </c>
      <c r="E72" s="88"/>
    </row>
    <row r="73" spans="1:5" ht="12.75">
      <c r="A73" s="52">
        <v>750</v>
      </c>
      <c r="B73" s="92"/>
      <c r="C73" s="16" t="s">
        <v>72</v>
      </c>
      <c r="D73" s="15">
        <f>SUM(D74:D75)</f>
        <v>6497460</v>
      </c>
      <c r="E73" s="88"/>
    </row>
    <row r="74" spans="1:5" ht="12.75">
      <c r="A74" s="57"/>
      <c r="B74" s="10"/>
      <c r="C74" s="42" t="s">
        <v>44</v>
      </c>
      <c r="D74" s="26">
        <f>SUM(D76,D79,D88)</f>
        <v>6067460</v>
      </c>
      <c r="E74" s="88"/>
    </row>
    <row r="75" spans="1:5" ht="13.5" thickBot="1">
      <c r="A75" s="63"/>
      <c r="B75" s="32"/>
      <c r="C75" s="45" t="s">
        <v>45</v>
      </c>
      <c r="D75" s="29">
        <f>SUM(D80)</f>
        <v>430000</v>
      </c>
      <c r="E75" s="88"/>
    </row>
    <row r="76" spans="1:5" ht="13.5" thickBot="1">
      <c r="A76" s="11"/>
      <c r="B76" s="31">
        <v>75022</v>
      </c>
      <c r="C76" s="37" t="s">
        <v>73</v>
      </c>
      <c r="D76" s="12">
        <f>SUM(D77)</f>
        <v>319538</v>
      </c>
      <c r="E76" s="88"/>
    </row>
    <row r="77" spans="1:5" ht="13.5" thickBot="1">
      <c r="A77" s="2"/>
      <c r="B77" s="6"/>
      <c r="C77" s="102" t="s">
        <v>70</v>
      </c>
      <c r="D77" s="36">
        <v>319538</v>
      </c>
      <c r="E77" s="88"/>
    </row>
    <row r="78" spans="1:5" ht="12.75">
      <c r="A78" s="2"/>
      <c r="B78" s="39">
        <v>75023</v>
      </c>
      <c r="C78" s="40" t="s">
        <v>132</v>
      </c>
      <c r="D78" s="15">
        <f>SUM(D79:D80)</f>
        <v>5964622</v>
      </c>
      <c r="E78" s="88"/>
    </row>
    <row r="79" spans="1:5" ht="12.75">
      <c r="A79" s="2"/>
      <c r="B79" s="28"/>
      <c r="C79" s="42" t="s">
        <v>44</v>
      </c>
      <c r="D79" s="26">
        <f>SUM(D81)</f>
        <v>5534622</v>
      </c>
      <c r="E79" s="88"/>
    </row>
    <row r="80" spans="1:5" ht="13.5" thickBot="1">
      <c r="A80" s="2"/>
      <c r="B80" s="28"/>
      <c r="C80" s="42" t="s">
        <v>45</v>
      </c>
      <c r="D80" s="26">
        <f>SUM(D85)</f>
        <v>430000</v>
      </c>
      <c r="E80" s="88"/>
    </row>
    <row r="81" spans="1:5" ht="12.75">
      <c r="A81" s="2"/>
      <c r="B81" s="38"/>
      <c r="C81" s="101" t="s">
        <v>62</v>
      </c>
      <c r="D81" s="15">
        <f>SUM(D82,D83,D84)</f>
        <v>5534622</v>
      </c>
      <c r="E81" s="88"/>
    </row>
    <row r="82" spans="1:5" ht="12.75">
      <c r="A82" s="2"/>
      <c r="B82" s="6"/>
      <c r="C82" s="4" t="s">
        <v>26</v>
      </c>
      <c r="D82" s="3">
        <v>4438972</v>
      </c>
      <c r="E82" s="83"/>
    </row>
    <row r="83" spans="1:5" ht="12.75">
      <c r="A83" s="2"/>
      <c r="B83" s="6"/>
      <c r="C83" s="4" t="s">
        <v>75</v>
      </c>
      <c r="D83" s="3">
        <v>90000</v>
      </c>
      <c r="E83" s="69"/>
    </row>
    <row r="84" spans="1:5" ht="12.75">
      <c r="A84" s="2"/>
      <c r="B84" s="6"/>
      <c r="C84" s="4" t="s">
        <v>16</v>
      </c>
      <c r="D84" s="3">
        <v>1005650</v>
      </c>
      <c r="E84" s="88"/>
    </row>
    <row r="85" spans="1:5" ht="12.75">
      <c r="A85" s="2"/>
      <c r="B85" s="6"/>
      <c r="C85" s="47" t="s">
        <v>173</v>
      </c>
      <c r="D85" s="51">
        <f>SUM(D86:D87)</f>
        <v>430000</v>
      </c>
      <c r="E85" s="88"/>
    </row>
    <row r="86" spans="1:5" ht="12.75">
      <c r="A86" s="2"/>
      <c r="B86" s="6"/>
      <c r="C86" s="70" t="s">
        <v>129</v>
      </c>
      <c r="D86" s="3">
        <v>80000</v>
      </c>
      <c r="E86" s="88"/>
    </row>
    <row r="87" spans="1:5" ht="13.5" thickBot="1">
      <c r="A87" s="2"/>
      <c r="B87" s="6"/>
      <c r="C87" s="70" t="s">
        <v>27</v>
      </c>
      <c r="D87" s="46">
        <f>1000000-650000</f>
        <v>350000</v>
      </c>
      <c r="E87" s="88"/>
    </row>
    <row r="88" spans="1:5" ht="13.5" thickBot="1">
      <c r="A88" s="2"/>
      <c r="B88" s="31">
        <v>75095</v>
      </c>
      <c r="C88" s="37" t="s">
        <v>76</v>
      </c>
      <c r="D88" s="12">
        <f>SUM(D89)</f>
        <v>213300</v>
      </c>
      <c r="E88" s="88"/>
    </row>
    <row r="89" spans="1:5" ht="13.5" thickBot="1">
      <c r="A89" s="2"/>
      <c r="B89" s="6"/>
      <c r="C89" s="102" t="s">
        <v>60</v>
      </c>
      <c r="D89" s="36">
        <v>213300</v>
      </c>
      <c r="E89" s="88"/>
    </row>
    <row r="90" spans="1:5" ht="25.5">
      <c r="A90" s="52">
        <v>754</v>
      </c>
      <c r="B90" s="92"/>
      <c r="C90" s="16" t="s">
        <v>77</v>
      </c>
      <c r="D90" s="15">
        <f>SUM(D91:D92)</f>
        <v>1029144</v>
      </c>
      <c r="E90" s="88"/>
    </row>
    <row r="91" spans="1:5" ht="12.75">
      <c r="A91" s="57"/>
      <c r="B91" s="10"/>
      <c r="C91" s="42" t="s">
        <v>44</v>
      </c>
      <c r="D91" s="26">
        <f>SUM(D93,D96,D99)</f>
        <v>1020244</v>
      </c>
      <c r="E91" s="88"/>
    </row>
    <row r="92" spans="1:5" ht="13.5" thickBot="1">
      <c r="A92" s="63"/>
      <c r="B92" s="32"/>
      <c r="C92" s="45" t="s">
        <v>45</v>
      </c>
      <c r="D92" s="29">
        <f>SUM(D100)</f>
        <v>8900</v>
      </c>
      <c r="E92" s="88"/>
    </row>
    <row r="93" spans="1:5" ht="13.5" thickBot="1">
      <c r="A93" s="2"/>
      <c r="B93" s="31">
        <v>75412</v>
      </c>
      <c r="C93" s="48" t="s">
        <v>78</v>
      </c>
      <c r="D93" s="12">
        <f>SUM(D94)</f>
        <v>53900</v>
      </c>
      <c r="E93" s="88"/>
    </row>
    <row r="94" spans="1:5" ht="12.75">
      <c r="A94" s="2"/>
      <c r="B94" s="6"/>
      <c r="C94" s="47" t="s">
        <v>70</v>
      </c>
      <c r="D94" s="36">
        <v>53900</v>
      </c>
      <c r="E94" s="88"/>
    </row>
    <row r="95" spans="1:5" ht="13.5" thickBot="1">
      <c r="A95" s="2"/>
      <c r="B95" s="6"/>
      <c r="C95" s="4" t="s">
        <v>174</v>
      </c>
      <c r="D95" s="3"/>
      <c r="E95" s="88"/>
    </row>
    <row r="96" spans="1:5" ht="13.5" thickBot="1">
      <c r="A96" s="2"/>
      <c r="B96" s="31">
        <v>75414</v>
      </c>
      <c r="C96" s="48" t="s">
        <v>79</v>
      </c>
      <c r="D96" s="54">
        <f>SUM(D97)</f>
        <v>20000</v>
      </c>
      <c r="E96" s="88"/>
    </row>
    <row r="97" spans="1:5" ht="13.5" thickBot="1">
      <c r="A97" s="2"/>
      <c r="B97" s="6"/>
      <c r="C97" s="47" t="s">
        <v>60</v>
      </c>
      <c r="D97" s="36">
        <v>20000</v>
      </c>
      <c r="E97" s="88"/>
    </row>
    <row r="98" spans="1:5" ht="12.75">
      <c r="A98" s="2"/>
      <c r="B98" s="39">
        <v>75416</v>
      </c>
      <c r="C98" s="40" t="s">
        <v>80</v>
      </c>
      <c r="D98" s="55">
        <f>SUM(D99:D100)</f>
        <v>955244</v>
      </c>
      <c r="E98" s="88"/>
    </row>
    <row r="99" spans="1:5" ht="12.75">
      <c r="A99" s="2"/>
      <c r="B99" s="28"/>
      <c r="C99" s="5" t="s">
        <v>44</v>
      </c>
      <c r="D99" s="26">
        <f>SUM(D101)</f>
        <v>946344</v>
      </c>
      <c r="E99" s="88"/>
    </row>
    <row r="100" spans="1:5" ht="13.5" thickBot="1">
      <c r="A100" s="2"/>
      <c r="B100" s="34"/>
      <c r="C100" s="35" t="s">
        <v>45</v>
      </c>
      <c r="D100" s="29">
        <f>SUM(D105)</f>
        <v>8900</v>
      </c>
      <c r="E100" s="88"/>
    </row>
    <row r="101" spans="1:5" ht="12.75">
      <c r="A101" s="2"/>
      <c r="B101" s="6"/>
      <c r="C101" s="47" t="s">
        <v>62</v>
      </c>
      <c r="D101" s="20">
        <f>SUM(D102,D103,D104)</f>
        <v>946344</v>
      </c>
      <c r="E101" s="88"/>
    </row>
    <row r="102" spans="1:5" ht="12.75">
      <c r="A102" s="2"/>
      <c r="B102" s="6"/>
      <c r="C102" s="4" t="s">
        <v>26</v>
      </c>
      <c r="D102" s="3">
        <v>802652</v>
      </c>
      <c r="E102" s="88"/>
    </row>
    <row r="103" spans="1:5" ht="12.75">
      <c r="A103" s="2"/>
      <c r="B103" s="6"/>
      <c r="C103" s="4" t="s">
        <v>75</v>
      </c>
      <c r="D103" s="3">
        <v>25692</v>
      </c>
      <c r="E103" s="88"/>
    </row>
    <row r="104" spans="1:5" ht="12.75">
      <c r="A104" s="2"/>
      <c r="B104" s="6"/>
      <c r="C104" s="4" t="s">
        <v>16</v>
      </c>
      <c r="D104" s="3">
        <v>118000</v>
      </c>
      <c r="E104" s="88"/>
    </row>
    <row r="105" spans="1:5" ht="13.5" thickBot="1">
      <c r="A105" s="2"/>
      <c r="B105" s="6"/>
      <c r="C105" s="47" t="s">
        <v>28</v>
      </c>
      <c r="D105" s="20">
        <v>8900</v>
      </c>
      <c r="E105" s="88"/>
    </row>
    <row r="106" spans="1:5" ht="63.75">
      <c r="A106" s="52">
        <v>756</v>
      </c>
      <c r="B106" s="92"/>
      <c r="C106" s="68" t="s">
        <v>156</v>
      </c>
      <c r="D106" s="15">
        <f>SUM(D107)</f>
        <v>22200</v>
      </c>
      <c r="E106" s="4"/>
    </row>
    <row r="107" spans="1:5" ht="13.5" thickBot="1">
      <c r="A107" s="63"/>
      <c r="B107" s="32"/>
      <c r="C107" s="35" t="s">
        <v>44</v>
      </c>
      <c r="D107" s="29">
        <f>SUM(D108)</f>
        <v>22200</v>
      </c>
      <c r="E107" s="4"/>
    </row>
    <row r="108" spans="1:5" ht="23.25" thickBot="1">
      <c r="A108" s="11"/>
      <c r="B108" s="31">
        <v>75647</v>
      </c>
      <c r="C108" s="37" t="s">
        <v>6</v>
      </c>
      <c r="D108" s="94">
        <f>SUM(D109)</f>
        <v>22200</v>
      </c>
      <c r="E108" s="88"/>
    </row>
    <row r="109" spans="1:5" ht="13.5" thickBot="1">
      <c r="A109" s="2"/>
      <c r="B109" s="6"/>
      <c r="C109" s="47" t="s">
        <v>29</v>
      </c>
      <c r="D109" s="24">
        <v>22200</v>
      </c>
      <c r="E109" s="88"/>
    </row>
    <row r="110" spans="1:5" ht="12.75">
      <c r="A110" s="52">
        <v>757</v>
      </c>
      <c r="B110" s="92"/>
      <c r="C110" s="16" t="s">
        <v>120</v>
      </c>
      <c r="D110" s="15">
        <f>SUM(D112,D114)</f>
        <v>414984</v>
      </c>
      <c r="E110" s="88"/>
    </row>
    <row r="111" spans="1:5" ht="13.5" thickBot="1">
      <c r="A111" s="63"/>
      <c r="B111" s="32"/>
      <c r="C111" s="45" t="s">
        <v>44</v>
      </c>
      <c r="D111" s="29">
        <f>SUM(D114,D112)</f>
        <v>414984</v>
      </c>
      <c r="E111" s="88"/>
    </row>
    <row r="112" spans="1:5" ht="23.25" thickBot="1">
      <c r="A112" s="2"/>
      <c r="B112" s="34">
        <v>75702</v>
      </c>
      <c r="C112" s="45" t="s">
        <v>7</v>
      </c>
      <c r="D112" s="12">
        <f>SUM(D113)</f>
        <v>307300</v>
      </c>
      <c r="E112" s="88"/>
    </row>
    <row r="113" spans="1:5" ht="13.5" thickBot="1">
      <c r="A113" s="2"/>
      <c r="B113" s="10"/>
      <c r="C113" s="47" t="s">
        <v>29</v>
      </c>
      <c r="D113" s="36">
        <f>374200-66900</f>
        <v>307300</v>
      </c>
      <c r="E113" s="88"/>
    </row>
    <row r="114" spans="1:5" ht="34.5" thickBot="1">
      <c r="A114" s="2"/>
      <c r="B114" s="31">
        <v>75704</v>
      </c>
      <c r="C114" s="37" t="s">
        <v>8</v>
      </c>
      <c r="D114" s="54">
        <f>SUM(D115)</f>
        <v>107684</v>
      </c>
      <c r="E114" s="88"/>
    </row>
    <row r="115" spans="1:5" ht="13.5" thickBot="1">
      <c r="A115" s="2"/>
      <c r="B115" s="6"/>
      <c r="C115" s="47" t="s">
        <v>60</v>
      </c>
      <c r="D115" s="36">
        <v>107684</v>
      </c>
      <c r="E115" s="88"/>
    </row>
    <row r="116" spans="1:5" ht="12.75">
      <c r="A116" s="52">
        <v>758</v>
      </c>
      <c r="B116" s="92"/>
      <c r="C116" s="68" t="s">
        <v>81</v>
      </c>
      <c r="D116" s="15">
        <f>SUM(D117)</f>
        <v>200000</v>
      </c>
      <c r="E116" s="88"/>
    </row>
    <row r="117" spans="1:5" ht="13.5" thickBot="1">
      <c r="A117" s="63"/>
      <c r="B117" s="32"/>
      <c r="C117" s="45" t="s">
        <v>44</v>
      </c>
      <c r="D117" s="29">
        <f>SUM(D118)</f>
        <v>200000</v>
      </c>
      <c r="E117" s="88"/>
    </row>
    <row r="118" spans="1:5" ht="13.5" thickBot="1">
      <c r="A118" s="2"/>
      <c r="B118" s="34">
        <v>75818</v>
      </c>
      <c r="C118" s="45" t="s">
        <v>82</v>
      </c>
      <c r="D118" s="18">
        <f>SUM(D119)</f>
        <v>200000</v>
      </c>
      <c r="E118" s="88"/>
    </row>
    <row r="119" spans="1:5" ht="13.5" thickBot="1">
      <c r="A119" s="2"/>
      <c r="B119" s="10"/>
      <c r="C119" s="47" t="s">
        <v>60</v>
      </c>
      <c r="D119" s="36">
        <v>200000</v>
      </c>
      <c r="E119" s="88"/>
    </row>
    <row r="120" spans="1:5" ht="12.75">
      <c r="A120" s="52">
        <v>801</v>
      </c>
      <c r="B120" s="92"/>
      <c r="C120" s="16" t="s">
        <v>83</v>
      </c>
      <c r="D120" s="15">
        <f>SUM(D121:D122)</f>
        <v>19161517</v>
      </c>
      <c r="E120" s="88"/>
    </row>
    <row r="121" spans="1:5" ht="12.75">
      <c r="A121" s="57"/>
      <c r="B121" s="10"/>
      <c r="C121" s="42" t="s">
        <v>44</v>
      </c>
      <c r="D121" s="26">
        <f>SUM(D125,D135,D147,D157,D159,D163)</f>
        <v>16252517</v>
      </c>
      <c r="E121" s="88"/>
    </row>
    <row r="122" spans="1:8" ht="13.5" thickBot="1">
      <c r="A122" s="63"/>
      <c r="B122" s="32"/>
      <c r="C122" s="45" t="s">
        <v>45</v>
      </c>
      <c r="D122" s="29">
        <f>SUM(D124,D134,D148)</f>
        <v>2909000</v>
      </c>
      <c r="E122" s="88"/>
      <c r="H122" s="73"/>
    </row>
    <row r="123" spans="1:5" ht="12.75">
      <c r="A123" s="11"/>
      <c r="B123" s="39">
        <v>80101</v>
      </c>
      <c r="C123" s="40" t="s">
        <v>84</v>
      </c>
      <c r="D123" s="55">
        <f>SUM(D124,D125)</f>
        <v>7180782</v>
      </c>
      <c r="E123" s="88"/>
    </row>
    <row r="124" spans="1:5" ht="12.75">
      <c r="A124" s="2"/>
      <c r="B124" s="28"/>
      <c r="C124" s="42" t="s">
        <v>45</v>
      </c>
      <c r="D124" s="26">
        <f>SUM(D131)</f>
        <v>600000</v>
      </c>
      <c r="E124" s="88"/>
    </row>
    <row r="125" spans="1:5" ht="13.5" thickBot="1">
      <c r="A125" s="2"/>
      <c r="B125" s="34"/>
      <c r="C125" s="45" t="s">
        <v>44</v>
      </c>
      <c r="D125" s="29">
        <f>SUM(D126)</f>
        <v>6580782</v>
      </c>
      <c r="E125" s="88"/>
    </row>
    <row r="126" spans="1:5" ht="12.75">
      <c r="A126" s="2"/>
      <c r="B126" s="6"/>
      <c r="C126" s="47" t="s">
        <v>62</v>
      </c>
      <c r="D126" s="51">
        <f>SUM(D127,D128,D129,D130)</f>
        <v>6580782</v>
      </c>
      <c r="E126" s="88"/>
    </row>
    <row r="127" spans="1:5" ht="12.75">
      <c r="A127" s="2"/>
      <c r="B127" s="6"/>
      <c r="C127" s="4" t="s">
        <v>26</v>
      </c>
      <c r="D127" s="3">
        <v>5422191</v>
      </c>
      <c r="E127" s="88"/>
    </row>
    <row r="128" spans="1:5" ht="12.75">
      <c r="A128" s="2"/>
      <c r="B128" s="6"/>
      <c r="C128" s="4" t="s">
        <v>75</v>
      </c>
      <c r="D128" s="3">
        <v>340817</v>
      </c>
      <c r="E128" s="88"/>
    </row>
    <row r="129" spans="1:5" ht="12.75">
      <c r="A129" s="2"/>
      <c r="B129" s="6"/>
      <c r="C129" s="4" t="s">
        <v>16</v>
      </c>
      <c r="D129" s="3">
        <f>731774+6000-20000</f>
        <v>717774</v>
      </c>
      <c r="E129" s="88"/>
    </row>
    <row r="130" spans="1:5" ht="25.5">
      <c r="A130" s="2"/>
      <c r="B130" s="6"/>
      <c r="C130" s="4" t="s">
        <v>149</v>
      </c>
      <c r="D130" s="3">
        <v>100000</v>
      </c>
      <c r="E130" s="88"/>
    </row>
    <row r="131" spans="1:5" ht="12.75">
      <c r="A131" s="2"/>
      <c r="B131" s="6"/>
      <c r="C131" s="47" t="s">
        <v>85</v>
      </c>
      <c r="D131" s="51">
        <f>SUM(D132)</f>
        <v>600000</v>
      </c>
      <c r="E131" s="88"/>
    </row>
    <row r="132" spans="1:5" ht="13.5" thickBot="1">
      <c r="A132" s="2"/>
      <c r="B132" s="6"/>
      <c r="C132" s="58" t="s">
        <v>30</v>
      </c>
      <c r="D132" s="3">
        <v>600000</v>
      </c>
      <c r="E132" s="88"/>
    </row>
    <row r="133" spans="1:5" ht="12.75">
      <c r="A133" s="2"/>
      <c r="B133" s="39">
        <v>80104</v>
      </c>
      <c r="C133" s="40" t="s">
        <v>99</v>
      </c>
      <c r="D133" s="16">
        <f>SUM(D134:D135)</f>
        <v>5034299</v>
      </c>
      <c r="E133" s="88"/>
    </row>
    <row r="134" spans="1:5" ht="12.75">
      <c r="A134" s="2"/>
      <c r="B134" s="28"/>
      <c r="C134" s="42" t="s">
        <v>45</v>
      </c>
      <c r="D134" s="106">
        <f>SUM(D141)</f>
        <v>209000</v>
      </c>
      <c r="E134" s="88"/>
    </row>
    <row r="135" spans="1:5" ht="13.5" thickBot="1">
      <c r="A135" s="2"/>
      <c r="B135" s="34"/>
      <c r="C135" s="45" t="s">
        <v>44</v>
      </c>
      <c r="D135" s="97">
        <f>SUM(D136)</f>
        <v>4825299</v>
      </c>
      <c r="E135" s="88"/>
    </row>
    <row r="136" spans="1:5" ht="12.75">
      <c r="A136" s="2"/>
      <c r="B136" s="6"/>
      <c r="C136" s="47" t="s">
        <v>62</v>
      </c>
      <c r="D136" s="15">
        <f>SUM(D137:D140)</f>
        <v>4825299</v>
      </c>
      <c r="E136" s="88"/>
    </row>
    <row r="137" spans="1:5" ht="12.75">
      <c r="A137" s="2"/>
      <c r="B137" s="6"/>
      <c r="C137" s="4" t="s">
        <v>26</v>
      </c>
      <c r="D137" s="3">
        <v>3178349</v>
      </c>
      <c r="E137" s="88"/>
    </row>
    <row r="138" spans="1:5" ht="12.75">
      <c r="A138" s="2"/>
      <c r="B138" s="6"/>
      <c r="C138" s="4" t="s">
        <v>98</v>
      </c>
      <c r="D138" s="3">
        <v>177854</v>
      </c>
      <c r="E138" s="88"/>
    </row>
    <row r="139" spans="1:5" ht="12.75">
      <c r="A139" s="2"/>
      <c r="B139" s="6"/>
      <c r="C139" s="4" t="s">
        <v>16</v>
      </c>
      <c r="D139" s="3">
        <f>1363096+21000-15000</f>
        <v>1369096</v>
      </c>
      <c r="E139" s="88"/>
    </row>
    <row r="140" spans="1:5" ht="12.75">
      <c r="A140" s="2"/>
      <c r="B140" s="6"/>
      <c r="C140" s="4" t="s">
        <v>150</v>
      </c>
      <c r="D140" s="3">
        <v>100000</v>
      </c>
      <c r="E140" s="88"/>
    </row>
    <row r="141" spans="1:5" ht="12.75">
      <c r="A141" s="2"/>
      <c r="B141" s="6"/>
      <c r="C141" s="47" t="s">
        <v>85</v>
      </c>
      <c r="D141" s="51">
        <f>SUM(D142:D145)</f>
        <v>209000</v>
      </c>
      <c r="E141" s="88"/>
    </row>
    <row r="142" spans="1:5" ht="12.75">
      <c r="A142" s="2"/>
      <c r="B142" s="6"/>
      <c r="C142" s="58" t="s">
        <v>31</v>
      </c>
      <c r="D142" s="3">
        <v>9000</v>
      </c>
      <c r="E142" s="88"/>
    </row>
    <row r="143" spans="1:5" ht="25.5">
      <c r="A143" s="2"/>
      <c r="B143" s="6"/>
      <c r="C143" s="66" t="s">
        <v>167</v>
      </c>
      <c r="D143" s="3">
        <v>25000</v>
      </c>
      <c r="E143" s="88"/>
    </row>
    <row r="144" spans="1:5" ht="25.5">
      <c r="A144" s="2"/>
      <c r="B144" s="6"/>
      <c r="C144" s="66" t="s">
        <v>168</v>
      </c>
      <c r="D144" s="3">
        <v>25000</v>
      </c>
      <c r="E144" s="88"/>
    </row>
    <row r="145" spans="1:5" ht="26.25" thickBot="1">
      <c r="A145" s="2"/>
      <c r="B145" s="6"/>
      <c r="C145" s="66" t="s">
        <v>169</v>
      </c>
      <c r="D145" s="3">
        <v>150000</v>
      </c>
      <c r="E145" s="88"/>
    </row>
    <row r="146" spans="1:5" ht="12.75">
      <c r="A146" s="2"/>
      <c r="B146" s="39">
        <v>80110</v>
      </c>
      <c r="C146" s="50" t="s">
        <v>86</v>
      </c>
      <c r="D146" s="55">
        <f>SUM(D147:D148)</f>
        <v>6816510</v>
      </c>
      <c r="E146" s="88"/>
    </row>
    <row r="147" spans="1:5" ht="12.75">
      <c r="A147" s="2"/>
      <c r="B147" s="28"/>
      <c r="C147" s="5" t="s">
        <v>44</v>
      </c>
      <c r="D147" s="26">
        <f>SUM(D149)</f>
        <v>4716510</v>
      </c>
      <c r="E147" s="88"/>
    </row>
    <row r="148" spans="1:5" ht="13.5" thickBot="1">
      <c r="A148" s="2"/>
      <c r="B148" s="34"/>
      <c r="C148" s="35" t="s">
        <v>45</v>
      </c>
      <c r="D148" s="29">
        <f>SUM(D154)</f>
        <v>2100000</v>
      </c>
      <c r="E148" s="88"/>
    </row>
    <row r="149" spans="1:5" ht="12.75">
      <c r="A149" s="2"/>
      <c r="B149" s="6"/>
      <c r="C149" s="47" t="s">
        <v>62</v>
      </c>
      <c r="D149" s="55">
        <f>SUM(D150,D151,D152,D153)</f>
        <v>4716510</v>
      </c>
      <c r="E149" s="88"/>
    </row>
    <row r="150" spans="1:5" ht="12.75">
      <c r="A150" s="2"/>
      <c r="B150" s="6"/>
      <c r="C150" s="4" t="s">
        <v>26</v>
      </c>
      <c r="D150" s="3">
        <v>3732462</v>
      </c>
      <c r="E150" s="88"/>
    </row>
    <row r="151" spans="1:5" ht="12.75">
      <c r="A151" s="2"/>
      <c r="B151" s="6"/>
      <c r="C151" s="4" t="s">
        <v>16</v>
      </c>
      <c r="D151" s="3">
        <f>794409-90865-15000</f>
        <v>688544</v>
      </c>
      <c r="E151" s="88"/>
    </row>
    <row r="152" spans="1:5" ht="12.75">
      <c r="A152" s="2"/>
      <c r="B152" s="6"/>
      <c r="C152" s="4" t="s">
        <v>75</v>
      </c>
      <c r="D152" s="3">
        <f>179127+16377</f>
        <v>195504</v>
      </c>
      <c r="E152" s="88"/>
    </row>
    <row r="153" spans="1:5" ht="25.5">
      <c r="A153" s="2"/>
      <c r="B153" s="6"/>
      <c r="C153" s="4" t="s">
        <v>32</v>
      </c>
      <c r="D153" s="3">
        <v>100000</v>
      </c>
      <c r="E153" s="88"/>
    </row>
    <row r="154" spans="1:5" ht="12.75">
      <c r="A154" s="2"/>
      <c r="B154" s="6"/>
      <c r="C154" s="47" t="s">
        <v>85</v>
      </c>
      <c r="D154" s="20">
        <f>SUM(D155,D156)</f>
        <v>2100000</v>
      </c>
      <c r="E154" s="88"/>
    </row>
    <row r="155" spans="1:5" ht="25.5">
      <c r="A155" s="2"/>
      <c r="B155" s="6"/>
      <c r="C155" s="66" t="s">
        <v>170</v>
      </c>
      <c r="D155" s="3">
        <v>1800000</v>
      </c>
      <c r="E155" s="88"/>
    </row>
    <row r="156" spans="1:5" ht="26.25" thickBot="1">
      <c r="A156" s="2"/>
      <c r="B156" s="6"/>
      <c r="C156" s="66" t="s">
        <v>171</v>
      </c>
      <c r="D156" s="46">
        <v>300000</v>
      </c>
      <c r="E156" s="88"/>
    </row>
    <row r="157" spans="1:5" ht="13.5" thickBot="1">
      <c r="A157" s="2"/>
      <c r="B157" s="31">
        <v>80145</v>
      </c>
      <c r="C157" s="48" t="s">
        <v>127</v>
      </c>
      <c r="D157" s="54">
        <f>SUM(D158)</f>
        <v>2000</v>
      </c>
      <c r="E157" s="88"/>
    </row>
    <row r="158" spans="1:5" ht="13.5" thickBot="1">
      <c r="A158" s="21"/>
      <c r="B158" s="22"/>
      <c r="C158" s="104" t="s">
        <v>60</v>
      </c>
      <c r="D158" s="59">
        <v>2000</v>
      </c>
      <c r="E158" s="88"/>
    </row>
    <row r="159" spans="1:5" ht="13.5" thickBot="1">
      <c r="A159" s="11"/>
      <c r="B159" s="31">
        <v>80146</v>
      </c>
      <c r="C159" s="48" t="s">
        <v>9</v>
      </c>
      <c r="D159" s="54">
        <f>SUM(D160)</f>
        <v>77626</v>
      </c>
      <c r="E159" s="88"/>
    </row>
    <row r="160" spans="1:5" ht="12.75">
      <c r="A160" s="2"/>
      <c r="B160" s="6"/>
      <c r="C160" s="47" t="s">
        <v>62</v>
      </c>
      <c r="D160" s="55">
        <f>SUM(D162,D161)</f>
        <v>77626</v>
      </c>
      <c r="E160" s="88"/>
    </row>
    <row r="161" spans="1:5" ht="12.75">
      <c r="A161" s="2"/>
      <c r="B161" s="6"/>
      <c r="C161" s="4" t="s">
        <v>26</v>
      </c>
      <c r="D161" s="3">
        <v>76478</v>
      </c>
      <c r="E161" s="88"/>
    </row>
    <row r="162" spans="1:5" ht="13.5" thickBot="1">
      <c r="A162" s="2"/>
      <c r="B162" s="6"/>
      <c r="C162" s="4" t="s">
        <v>16</v>
      </c>
      <c r="D162" s="46">
        <v>1148</v>
      </c>
      <c r="E162" s="88"/>
    </row>
    <row r="163" spans="1:5" ht="13.5" thickBot="1">
      <c r="A163" s="2"/>
      <c r="B163" s="31">
        <v>80195</v>
      </c>
      <c r="C163" s="48" t="s">
        <v>76</v>
      </c>
      <c r="D163" s="54">
        <f>SUM(D164)</f>
        <v>50300</v>
      </c>
      <c r="E163" s="88"/>
    </row>
    <row r="164" spans="1:5" ht="12.75">
      <c r="A164" s="2"/>
      <c r="B164" s="6"/>
      <c r="C164" s="47" t="s">
        <v>62</v>
      </c>
      <c r="D164" s="51">
        <f>SUM(D165,D166)</f>
        <v>50300</v>
      </c>
      <c r="E164" s="88"/>
    </row>
    <row r="165" spans="1:5" ht="12.75">
      <c r="A165" s="2"/>
      <c r="B165" s="6"/>
      <c r="C165" s="4" t="s">
        <v>26</v>
      </c>
      <c r="D165" s="3">
        <v>7300</v>
      </c>
      <c r="E165" s="88"/>
    </row>
    <row r="166" spans="1:5" ht="13.5" thickBot="1">
      <c r="A166" s="2"/>
      <c r="B166" s="6"/>
      <c r="C166" s="4" t="s">
        <v>91</v>
      </c>
      <c r="D166" s="3">
        <v>43000</v>
      </c>
      <c r="E166" s="88"/>
    </row>
    <row r="167" spans="1:5" ht="12.75">
      <c r="A167" s="52">
        <v>851</v>
      </c>
      <c r="B167" s="92"/>
      <c r="C167" s="16" t="s">
        <v>87</v>
      </c>
      <c r="D167" s="15">
        <f>SUM(D168:D168)</f>
        <v>537950</v>
      </c>
      <c r="E167" s="88"/>
    </row>
    <row r="168" spans="1:5" ht="13.5" thickBot="1">
      <c r="A168" s="63"/>
      <c r="B168" s="32"/>
      <c r="C168" s="45" t="s">
        <v>44</v>
      </c>
      <c r="D168" s="29">
        <f>SUM(D171,D177,D179)</f>
        <v>537950</v>
      </c>
      <c r="E168" s="88"/>
    </row>
    <row r="169" spans="1:5" ht="12.75">
      <c r="A169" s="2"/>
      <c r="B169" s="39">
        <v>85154</v>
      </c>
      <c r="C169" s="50" t="s">
        <v>88</v>
      </c>
      <c r="D169" s="15">
        <f>SUM(D170:D170)</f>
        <v>500000</v>
      </c>
      <c r="E169" s="88"/>
    </row>
    <row r="170" spans="1:5" ht="13.5" thickBot="1">
      <c r="A170" s="2"/>
      <c r="B170" s="34"/>
      <c r="C170" s="35" t="s">
        <v>44</v>
      </c>
      <c r="D170" s="29">
        <f>SUM(D171)</f>
        <v>500000</v>
      </c>
      <c r="E170" s="88"/>
    </row>
    <row r="171" spans="1:5" ht="12.75">
      <c r="A171" s="2"/>
      <c r="B171" s="6"/>
      <c r="C171" s="47" t="s">
        <v>62</v>
      </c>
      <c r="D171" s="51">
        <f>SUM(D172,D175)</f>
        <v>500000</v>
      </c>
      <c r="E171" s="88"/>
    </row>
    <row r="172" spans="1:5" ht="12.75">
      <c r="A172" s="2"/>
      <c r="B172" s="6"/>
      <c r="C172" s="4" t="s">
        <v>42</v>
      </c>
      <c r="D172" s="3">
        <f>SUM(D173:D174)</f>
        <v>173064</v>
      </c>
      <c r="E172" s="88"/>
    </row>
    <row r="173" spans="1:5" ht="25.5">
      <c r="A173" s="2"/>
      <c r="B173" s="6"/>
      <c r="C173" s="4" t="s">
        <v>123</v>
      </c>
      <c r="D173" s="103">
        <v>38064</v>
      </c>
      <c r="E173" s="88"/>
    </row>
    <row r="174" spans="1:5" ht="38.25">
      <c r="A174" s="2"/>
      <c r="B174" s="6"/>
      <c r="C174" s="4" t="s">
        <v>19</v>
      </c>
      <c r="D174" s="103">
        <v>135000</v>
      </c>
      <c r="E174" s="88"/>
    </row>
    <row r="175" spans="1:5" ht="13.5" thickBot="1">
      <c r="A175" s="2"/>
      <c r="B175" s="6"/>
      <c r="C175" s="4" t="s">
        <v>16</v>
      </c>
      <c r="D175" s="3">
        <v>326936</v>
      </c>
      <c r="E175" s="88"/>
    </row>
    <row r="176" spans="1:5" ht="13.5" thickBot="1">
      <c r="A176" s="24"/>
      <c r="B176" s="31">
        <v>85158</v>
      </c>
      <c r="C176" s="48" t="s">
        <v>89</v>
      </c>
      <c r="D176" s="12">
        <f>SUM(D177)</f>
        <v>20000</v>
      </c>
      <c r="E176" s="88"/>
    </row>
    <row r="177" spans="1:5" ht="13.5" thickBot="1">
      <c r="A177" s="2"/>
      <c r="B177" s="6"/>
      <c r="C177" s="47" t="s">
        <v>60</v>
      </c>
      <c r="D177" s="94">
        <v>20000</v>
      </c>
      <c r="E177" s="88"/>
    </row>
    <row r="178" spans="1:5" ht="13.5" thickBot="1">
      <c r="A178" s="2"/>
      <c r="B178" s="31">
        <v>85195</v>
      </c>
      <c r="C178" s="37" t="s">
        <v>76</v>
      </c>
      <c r="D178" s="12">
        <f>SUM(D179)</f>
        <v>17950</v>
      </c>
      <c r="E178" s="88"/>
    </row>
    <row r="179" spans="1:5" ht="12.75">
      <c r="A179" s="2"/>
      <c r="B179" s="38"/>
      <c r="C179" s="47" t="s">
        <v>62</v>
      </c>
      <c r="D179" s="55">
        <f>SUM(D180,D181)</f>
        <v>17950</v>
      </c>
      <c r="E179" s="88"/>
    </row>
    <row r="180" spans="1:5" ht="51">
      <c r="A180" s="2"/>
      <c r="B180" s="6"/>
      <c r="C180" s="4" t="s">
        <v>20</v>
      </c>
      <c r="D180" s="3">
        <v>10000</v>
      </c>
      <c r="E180" s="88"/>
    </row>
    <row r="181" spans="1:5" ht="13.5" thickBot="1">
      <c r="A181" s="21"/>
      <c r="B181" s="22"/>
      <c r="C181" s="23" t="s">
        <v>16</v>
      </c>
      <c r="D181" s="46">
        <v>7950</v>
      </c>
      <c r="E181" s="88"/>
    </row>
    <row r="182" spans="1:5" ht="12.75">
      <c r="A182" s="52">
        <v>852</v>
      </c>
      <c r="B182" s="92"/>
      <c r="C182" s="16" t="s">
        <v>155</v>
      </c>
      <c r="D182" s="55">
        <f>SUM(D183,D184)</f>
        <v>6619178</v>
      </c>
      <c r="E182" s="88"/>
    </row>
    <row r="183" spans="1:5" ht="12.75">
      <c r="A183" s="57"/>
      <c r="B183" s="10"/>
      <c r="C183" s="42" t="s">
        <v>45</v>
      </c>
      <c r="D183" s="26">
        <f>SUM(D191)</f>
        <v>6000</v>
      </c>
      <c r="E183" s="88"/>
    </row>
    <row r="184" spans="1:5" ht="13.5" thickBot="1">
      <c r="A184" s="63"/>
      <c r="B184" s="32"/>
      <c r="C184" s="45" t="s">
        <v>44</v>
      </c>
      <c r="D184" s="29">
        <f>SUM(D185,D192,D198,D200,D203,D208,D210)</f>
        <v>6613178</v>
      </c>
      <c r="E184" s="88"/>
    </row>
    <row r="185" spans="1:5" ht="13.5" thickBot="1">
      <c r="A185" s="52"/>
      <c r="B185" s="31">
        <v>85201</v>
      </c>
      <c r="C185" s="48" t="s">
        <v>124</v>
      </c>
      <c r="D185" s="12">
        <f>SUM(D186)</f>
        <v>72267</v>
      </c>
      <c r="E185" s="88"/>
    </row>
    <row r="186" spans="1:5" ht="12.75">
      <c r="A186" s="57"/>
      <c r="B186" s="10"/>
      <c r="C186" s="47" t="s">
        <v>62</v>
      </c>
      <c r="D186" s="15">
        <f>SUM(D187,D188,D189)</f>
        <v>72267</v>
      </c>
      <c r="E186" s="88"/>
    </row>
    <row r="187" spans="1:5" ht="12.75">
      <c r="A187" s="57"/>
      <c r="B187" s="10"/>
      <c r="C187" s="4" t="s">
        <v>26</v>
      </c>
      <c r="D187" s="3">
        <v>34251</v>
      </c>
      <c r="E187" s="88"/>
    </row>
    <row r="188" spans="1:5" ht="12.75">
      <c r="A188" s="57"/>
      <c r="B188" s="10"/>
      <c r="C188" s="4" t="s">
        <v>75</v>
      </c>
      <c r="D188" s="3">
        <v>1181</v>
      </c>
      <c r="E188" s="88"/>
    </row>
    <row r="189" spans="1:5" ht="13.5" thickBot="1">
      <c r="A189" s="57"/>
      <c r="B189" s="10"/>
      <c r="C189" s="4" t="s">
        <v>16</v>
      </c>
      <c r="D189" s="3">
        <v>36835</v>
      </c>
      <c r="E189" s="88"/>
    </row>
    <row r="190" spans="1:5" ht="12.75">
      <c r="A190" s="2"/>
      <c r="B190" s="39">
        <v>85203</v>
      </c>
      <c r="C190" s="50" t="s">
        <v>90</v>
      </c>
      <c r="D190" s="15">
        <f>SUM(D191,D192)</f>
        <v>1004689</v>
      </c>
      <c r="E190" s="88"/>
    </row>
    <row r="191" spans="1:5" ht="12.75">
      <c r="A191" s="2"/>
      <c r="B191" s="28"/>
      <c r="C191" s="5" t="s">
        <v>45</v>
      </c>
      <c r="D191" s="26">
        <f>SUM(D197)</f>
        <v>6000</v>
      </c>
      <c r="E191" s="88"/>
    </row>
    <row r="192" spans="1:5" ht="13.5" thickBot="1">
      <c r="A192" s="2"/>
      <c r="B192" s="34"/>
      <c r="C192" s="35" t="s">
        <v>44</v>
      </c>
      <c r="D192" s="29">
        <f>SUM(D193)</f>
        <v>998689</v>
      </c>
      <c r="E192" s="88"/>
    </row>
    <row r="193" spans="1:5" ht="12.75">
      <c r="A193" s="2"/>
      <c r="B193" s="6"/>
      <c r="C193" s="47" t="s">
        <v>62</v>
      </c>
      <c r="D193" s="20">
        <f>SUM(D194,D195,D196)</f>
        <v>998689</v>
      </c>
      <c r="E193" s="88"/>
    </row>
    <row r="194" spans="1:5" ht="12.75">
      <c r="A194" s="2"/>
      <c r="B194" s="6"/>
      <c r="C194" s="4" t="s">
        <v>26</v>
      </c>
      <c r="D194" s="3">
        <v>253448</v>
      </c>
      <c r="E194" s="88"/>
    </row>
    <row r="195" spans="1:5" ht="12.75">
      <c r="A195" s="2"/>
      <c r="B195" s="6"/>
      <c r="C195" s="4" t="s">
        <v>75</v>
      </c>
      <c r="D195" s="3">
        <v>4500</v>
      </c>
      <c r="E195" s="88"/>
    </row>
    <row r="196" spans="1:5" ht="12.75">
      <c r="A196" s="2"/>
      <c r="B196" s="6"/>
      <c r="C196" s="4" t="s">
        <v>91</v>
      </c>
      <c r="D196" s="3">
        <v>740741</v>
      </c>
      <c r="E196" s="88"/>
    </row>
    <row r="197" spans="1:5" ht="13.5" thickBot="1">
      <c r="A197" s="2"/>
      <c r="B197" s="6"/>
      <c r="C197" s="47" t="s">
        <v>45</v>
      </c>
      <c r="D197" s="51">
        <v>6000</v>
      </c>
      <c r="E197" s="88"/>
    </row>
    <row r="198" spans="1:5" ht="13.5" thickBot="1">
      <c r="A198" s="2"/>
      <c r="B198" s="31">
        <v>85214</v>
      </c>
      <c r="C198" s="48" t="s">
        <v>93</v>
      </c>
      <c r="D198" s="54">
        <f>SUM(D199)</f>
        <v>839100</v>
      </c>
      <c r="E198" s="88"/>
    </row>
    <row r="199" spans="1:5" ht="13.5" thickBot="1">
      <c r="A199" s="2"/>
      <c r="B199" s="6"/>
      <c r="C199" s="47" t="s">
        <v>33</v>
      </c>
      <c r="D199" s="36">
        <v>839100</v>
      </c>
      <c r="E199" s="88"/>
    </row>
    <row r="200" spans="1:5" ht="13.5" thickBot="1">
      <c r="A200" s="2"/>
      <c r="B200" s="31">
        <v>85215</v>
      </c>
      <c r="C200" s="48" t="s">
        <v>94</v>
      </c>
      <c r="D200" s="54">
        <f>SUM(D201)</f>
        <v>2725000</v>
      </c>
      <c r="E200" s="88"/>
    </row>
    <row r="201" spans="1:5" ht="13.5" thickBot="1">
      <c r="A201" s="2"/>
      <c r="B201" s="6"/>
      <c r="C201" s="47" t="s">
        <v>34</v>
      </c>
      <c r="D201" s="36">
        <f>2500000+50000+75000+100000</f>
        <v>2725000</v>
      </c>
      <c r="E201" s="88"/>
    </row>
    <row r="202" spans="1:5" ht="12.75">
      <c r="A202" s="2"/>
      <c r="B202" s="39">
        <v>85219</v>
      </c>
      <c r="C202" s="50" t="s">
        <v>95</v>
      </c>
      <c r="D202" s="55">
        <f>SUM(D203)</f>
        <v>1504637</v>
      </c>
      <c r="E202" s="88"/>
    </row>
    <row r="203" spans="1:5" ht="13.5" thickBot="1">
      <c r="A203" s="2"/>
      <c r="B203" s="34"/>
      <c r="C203" s="35" t="s">
        <v>44</v>
      </c>
      <c r="D203" s="29">
        <f>SUM(D204)</f>
        <v>1504637</v>
      </c>
      <c r="E203" s="88"/>
    </row>
    <row r="204" spans="1:5" ht="12.75">
      <c r="A204" s="2"/>
      <c r="B204" s="6"/>
      <c r="C204" s="47" t="s">
        <v>62</v>
      </c>
      <c r="D204" s="51">
        <f>SUM(D205,D206,D207)</f>
        <v>1504637</v>
      </c>
      <c r="E204" s="88"/>
    </row>
    <row r="205" spans="1:5" ht="12.75">
      <c r="A205" s="2"/>
      <c r="B205" s="6"/>
      <c r="C205" s="4" t="s">
        <v>26</v>
      </c>
      <c r="D205" s="3">
        <v>1162855</v>
      </c>
      <c r="E205" s="88"/>
    </row>
    <row r="206" spans="1:5" ht="12.75">
      <c r="A206" s="2"/>
      <c r="B206" s="6"/>
      <c r="C206" s="4" t="s">
        <v>75</v>
      </c>
      <c r="D206" s="3">
        <v>28482</v>
      </c>
      <c r="E206" s="88"/>
    </row>
    <row r="207" spans="1:5" ht="13.5" thickBot="1">
      <c r="A207" s="2"/>
      <c r="B207" s="6"/>
      <c r="C207" s="4" t="s">
        <v>16</v>
      </c>
      <c r="D207" s="3">
        <v>313300</v>
      </c>
      <c r="E207" s="88"/>
    </row>
    <row r="208" spans="1:5" ht="23.25" thickBot="1">
      <c r="A208" s="2"/>
      <c r="B208" s="31">
        <v>85228</v>
      </c>
      <c r="C208" s="48" t="s">
        <v>10</v>
      </c>
      <c r="D208" s="54">
        <f>SUM(D209)</f>
        <v>338685</v>
      </c>
      <c r="E208" s="88"/>
    </row>
    <row r="209" spans="1:5" ht="13.5" thickBot="1">
      <c r="A209" s="2"/>
      <c r="B209" s="6"/>
      <c r="C209" s="47" t="s">
        <v>60</v>
      </c>
      <c r="D209" s="36">
        <v>338685</v>
      </c>
      <c r="E209" s="88"/>
    </row>
    <row r="210" spans="1:5" ht="13.5" thickBot="1">
      <c r="A210" s="2"/>
      <c r="B210" s="31">
        <v>85295</v>
      </c>
      <c r="C210" s="48" t="s">
        <v>59</v>
      </c>
      <c r="D210" s="55">
        <f>SUM(D211)</f>
        <v>134800</v>
      </c>
      <c r="E210" s="88"/>
    </row>
    <row r="211" spans="1:5" ht="12.75">
      <c r="A211" s="2"/>
      <c r="B211" s="6"/>
      <c r="C211" s="47" t="s">
        <v>60</v>
      </c>
      <c r="D211" s="41">
        <v>134800</v>
      </c>
      <c r="E211" s="88"/>
    </row>
    <row r="212" spans="1:5" ht="13.5" thickBot="1">
      <c r="A212" s="21"/>
      <c r="B212" s="22"/>
      <c r="C212" s="104"/>
      <c r="D212" s="49"/>
      <c r="E212" s="88"/>
    </row>
    <row r="213" spans="1:5" ht="25.5">
      <c r="A213" s="52">
        <v>853</v>
      </c>
      <c r="B213" s="92"/>
      <c r="C213" s="16" t="s">
        <v>154</v>
      </c>
      <c r="D213" s="15">
        <f>SUM(D214)</f>
        <v>170251</v>
      </c>
      <c r="E213" s="88"/>
    </row>
    <row r="214" spans="1:5" ht="13.5" thickBot="1">
      <c r="A214" s="63"/>
      <c r="B214" s="32"/>
      <c r="C214" s="45" t="s">
        <v>44</v>
      </c>
      <c r="D214" s="29">
        <f>SUM(D215)</f>
        <v>170251</v>
      </c>
      <c r="E214" s="88"/>
    </row>
    <row r="215" spans="1:5" ht="13.5" thickBot="1">
      <c r="A215" s="2"/>
      <c r="B215" s="31">
        <v>85305</v>
      </c>
      <c r="C215" s="48" t="s">
        <v>92</v>
      </c>
      <c r="D215" s="12">
        <f>SUM(D216)</f>
        <v>170251</v>
      </c>
      <c r="E215" s="88"/>
    </row>
    <row r="216" spans="1:5" ht="12.75">
      <c r="A216" s="2"/>
      <c r="B216" s="10"/>
      <c r="C216" s="47" t="s">
        <v>62</v>
      </c>
      <c r="D216" s="15">
        <f>SUM(D217,D218,D219)</f>
        <v>170251</v>
      </c>
      <c r="E216" s="88"/>
    </row>
    <row r="217" spans="1:5" ht="12.75">
      <c r="A217" s="2"/>
      <c r="B217" s="10"/>
      <c r="C217" s="4" t="s">
        <v>26</v>
      </c>
      <c r="D217" s="3">
        <v>156121</v>
      </c>
      <c r="E217" s="88"/>
    </row>
    <row r="218" spans="1:5" ht="12.75">
      <c r="A218" s="2"/>
      <c r="B218" s="10"/>
      <c r="C218" s="4" t="s">
        <v>75</v>
      </c>
      <c r="D218" s="3">
        <v>6330</v>
      </c>
      <c r="E218" s="88"/>
    </row>
    <row r="219" spans="1:5" ht="13.5" thickBot="1">
      <c r="A219" s="2"/>
      <c r="B219" s="10"/>
      <c r="C219" s="4" t="s">
        <v>16</v>
      </c>
      <c r="D219" s="46">
        <v>7800</v>
      </c>
      <c r="E219" s="88"/>
    </row>
    <row r="220" spans="1:5" ht="12.75">
      <c r="A220" s="52">
        <v>854</v>
      </c>
      <c r="B220" s="92"/>
      <c r="C220" s="68" t="s">
        <v>96</v>
      </c>
      <c r="D220" s="15">
        <f>SUM(D221:D222)</f>
        <v>1776467</v>
      </c>
      <c r="E220" s="88"/>
    </row>
    <row r="221" spans="1:5" ht="12.75">
      <c r="A221" s="57"/>
      <c r="B221" s="10"/>
      <c r="C221" s="5" t="s">
        <v>44</v>
      </c>
      <c r="D221" s="26">
        <f>SUM(D225,D231)</f>
        <v>1762967</v>
      </c>
      <c r="E221" s="88"/>
    </row>
    <row r="222" spans="1:5" ht="13.5" thickBot="1">
      <c r="A222" s="63"/>
      <c r="B222" s="32"/>
      <c r="C222" s="35" t="s">
        <v>45</v>
      </c>
      <c r="D222" s="29">
        <f>SUM(D224)</f>
        <v>13500</v>
      </c>
      <c r="E222" s="88"/>
    </row>
    <row r="223" spans="1:5" ht="12.75">
      <c r="A223" s="2"/>
      <c r="B223" s="28">
        <v>85401</v>
      </c>
      <c r="C223" s="5" t="s">
        <v>97</v>
      </c>
      <c r="D223" s="15">
        <f>SUM(D224:D225)</f>
        <v>1476873</v>
      </c>
      <c r="E223" s="88"/>
    </row>
    <row r="224" spans="1:5" ht="12.75">
      <c r="A224" s="2"/>
      <c r="B224" s="28"/>
      <c r="C224" s="5" t="s">
        <v>45</v>
      </c>
      <c r="D224" s="26">
        <f>SUM(D230)</f>
        <v>13500</v>
      </c>
      <c r="E224" s="88"/>
    </row>
    <row r="225" spans="1:5" ht="13.5" thickBot="1">
      <c r="A225" s="2"/>
      <c r="B225" s="34"/>
      <c r="C225" s="35" t="s">
        <v>44</v>
      </c>
      <c r="D225" s="29">
        <f>SUM(D226)</f>
        <v>1463373</v>
      </c>
      <c r="E225" s="88"/>
    </row>
    <row r="226" spans="1:5" ht="12.75">
      <c r="A226" s="2"/>
      <c r="B226" s="6"/>
      <c r="C226" s="47" t="s">
        <v>62</v>
      </c>
      <c r="D226" s="20">
        <f>SUM(D227,D228,D229)</f>
        <v>1463373</v>
      </c>
      <c r="E226" s="88"/>
    </row>
    <row r="227" spans="1:5" ht="12.75">
      <c r="A227" s="2"/>
      <c r="B227" s="6"/>
      <c r="C227" s="4" t="s">
        <v>26</v>
      </c>
      <c r="D227" s="3">
        <v>917386</v>
      </c>
      <c r="E227" s="88"/>
    </row>
    <row r="228" spans="1:5" ht="12.75">
      <c r="A228" s="2"/>
      <c r="B228" s="6"/>
      <c r="C228" s="4" t="s">
        <v>98</v>
      </c>
      <c r="D228" s="3">
        <v>46853</v>
      </c>
      <c r="E228" s="88"/>
    </row>
    <row r="229" spans="1:5" ht="12.75">
      <c r="A229" s="2"/>
      <c r="B229" s="6"/>
      <c r="C229" s="4" t="s">
        <v>16</v>
      </c>
      <c r="D229" s="3">
        <f>513606-14472</f>
        <v>499134</v>
      </c>
      <c r="E229" s="88"/>
    </row>
    <row r="230" spans="1:5" ht="13.5" thickBot="1">
      <c r="A230" s="2"/>
      <c r="B230" s="6"/>
      <c r="C230" s="47" t="s">
        <v>35</v>
      </c>
      <c r="D230" s="53">
        <v>13500</v>
      </c>
      <c r="E230" s="88"/>
    </row>
    <row r="231" spans="1:5" ht="34.5" thickBot="1">
      <c r="A231" s="2"/>
      <c r="B231" s="31">
        <v>85412</v>
      </c>
      <c r="C231" s="37" t="s">
        <v>11</v>
      </c>
      <c r="D231" s="12">
        <f>SUM(D232)</f>
        <v>299594</v>
      </c>
      <c r="E231" s="88"/>
    </row>
    <row r="232" spans="1:5" ht="12.75">
      <c r="A232" s="2"/>
      <c r="B232" s="38"/>
      <c r="C232" s="101" t="s">
        <v>60</v>
      </c>
      <c r="D232" s="55">
        <f>SUM(D233:D234)</f>
        <v>299594</v>
      </c>
      <c r="E232" s="88"/>
    </row>
    <row r="233" spans="1:5" ht="12.75">
      <c r="A233" s="2"/>
      <c r="B233" s="6"/>
      <c r="C233" s="4" t="s">
        <v>100</v>
      </c>
      <c r="D233" s="3">
        <v>71094</v>
      </c>
      <c r="E233" s="4"/>
    </row>
    <row r="234" spans="1:5" ht="13.5" thickBot="1">
      <c r="A234" s="2"/>
      <c r="B234" s="6"/>
      <c r="C234" s="4" t="s">
        <v>101</v>
      </c>
      <c r="D234" s="3">
        <v>228500</v>
      </c>
      <c r="E234" s="4"/>
    </row>
    <row r="235" spans="1:5" ht="24">
      <c r="A235" s="52">
        <v>900</v>
      </c>
      <c r="B235" s="92"/>
      <c r="C235" s="95" t="s">
        <v>102</v>
      </c>
      <c r="D235" s="15">
        <f>SUM(D236:D237)</f>
        <v>3194000</v>
      </c>
      <c r="E235" s="88"/>
    </row>
    <row r="236" spans="1:5" ht="12.75">
      <c r="A236" s="57"/>
      <c r="B236" s="10"/>
      <c r="C236" s="42" t="s">
        <v>44</v>
      </c>
      <c r="D236" s="26">
        <f>SUM(D238,D242,D246,D252,D260)</f>
        <v>2454000</v>
      </c>
      <c r="E236" s="88"/>
    </row>
    <row r="237" spans="1:5" ht="13.5" thickBot="1">
      <c r="A237" s="63"/>
      <c r="B237" s="32"/>
      <c r="C237" s="45" t="s">
        <v>45</v>
      </c>
      <c r="D237" s="29">
        <f>SUM(D251,D263)</f>
        <v>740000</v>
      </c>
      <c r="E237" s="88"/>
    </row>
    <row r="238" spans="1:5" ht="13.5" thickBot="1">
      <c r="A238" s="2"/>
      <c r="B238" s="31">
        <v>90003</v>
      </c>
      <c r="C238" s="48" t="s">
        <v>103</v>
      </c>
      <c r="D238" s="12">
        <f>SUM(D239)</f>
        <v>431000</v>
      </c>
      <c r="E238" s="88"/>
    </row>
    <row r="239" spans="1:5" ht="12.75">
      <c r="A239" s="2"/>
      <c r="B239" s="6"/>
      <c r="C239" s="47" t="s">
        <v>60</v>
      </c>
      <c r="D239" s="51">
        <f>SUM(D240:D241)</f>
        <v>431000</v>
      </c>
      <c r="E239" s="88"/>
    </row>
    <row r="240" spans="1:5" ht="12.75">
      <c r="A240" s="2"/>
      <c r="B240" s="6"/>
      <c r="C240" s="4" t="s">
        <v>16</v>
      </c>
      <c r="D240" s="3">
        <v>6700</v>
      </c>
      <c r="E240" s="88"/>
    </row>
    <row r="241" spans="1:5" ht="26.25" thickBot="1">
      <c r="A241" s="2"/>
      <c r="B241" s="6"/>
      <c r="C241" s="4" t="s">
        <v>151</v>
      </c>
      <c r="D241" s="3">
        <v>424300</v>
      </c>
      <c r="E241" s="88"/>
    </row>
    <row r="242" spans="1:5" ht="13.5" thickBot="1">
      <c r="A242" s="2"/>
      <c r="B242" s="31">
        <v>90004</v>
      </c>
      <c r="C242" s="48" t="s">
        <v>104</v>
      </c>
      <c r="D242" s="12">
        <f>SUM(D243)</f>
        <v>383200</v>
      </c>
      <c r="E242" s="88"/>
    </row>
    <row r="243" spans="1:5" ht="12.75">
      <c r="A243" s="2"/>
      <c r="B243" s="6"/>
      <c r="C243" s="47" t="s">
        <v>60</v>
      </c>
      <c r="D243" s="36">
        <v>383200</v>
      </c>
      <c r="E243" s="88"/>
    </row>
    <row r="244" spans="1:5" ht="26.25" thickBot="1">
      <c r="A244" s="2"/>
      <c r="B244" s="6"/>
      <c r="C244" s="4" t="s">
        <v>152</v>
      </c>
      <c r="D244" s="36"/>
      <c r="E244" s="88"/>
    </row>
    <row r="245" spans="1:5" ht="12.75">
      <c r="A245" s="2"/>
      <c r="B245" s="39">
        <v>90015</v>
      </c>
      <c r="C245" s="40" t="s">
        <v>105</v>
      </c>
      <c r="D245" s="15">
        <f>SUM(D246:D246)</f>
        <v>790000</v>
      </c>
      <c r="E245" s="88"/>
    </row>
    <row r="246" spans="1:5" ht="13.5" thickBot="1">
      <c r="A246" s="2"/>
      <c r="B246" s="34"/>
      <c r="C246" s="45" t="s">
        <v>44</v>
      </c>
      <c r="D246" s="29">
        <f>SUM(D247)</f>
        <v>790000</v>
      </c>
      <c r="E246" s="88"/>
    </row>
    <row r="247" spans="1:5" ht="12.75">
      <c r="A247" s="2"/>
      <c r="B247" s="6"/>
      <c r="C247" s="47" t="s">
        <v>60</v>
      </c>
      <c r="D247" s="51">
        <f>SUM(D248:D249)</f>
        <v>790000</v>
      </c>
      <c r="E247" s="88"/>
    </row>
    <row r="248" spans="1:5" ht="12.75">
      <c r="A248" s="2"/>
      <c r="B248" s="6"/>
      <c r="C248" s="4" t="s">
        <v>16</v>
      </c>
      <c r="D248" s="3">
        <v>98700</v>
      </c>
      <c r="E248" s="88"/>
    </row>
    <row r="249" spans="1:5" ht="26.25" thickBot="1">
      <c r="A249" s="2"/>
      <c r="B249" s="6"/>
      <c r="C249" s="4" t="s">
        <v>153</v>
      </c>
      <c r="D249" s="3">
        <v>691300</v>
      </c>
      <c r="E249" s="88"/>
    </row>
    <row r="250" spans="1:5" ht="12.75">
      <c r="A250" s="2"/>
      <c r="B250" s="39">
        <v>90017</v>
      </c>
      <c r="C250" s="40" t="s">
        <v>125</v>
      </c>
      <c r="D250" s="55">
        <f>SUM(D251:D252)</f>
        <v>589800</v>
      </c>
      <c r="E250" s="88"/>
    </row>
    <row r="251" spans="1:5" ht="12.75">
      <c r="A251" s="2"/>
      <c r="B251" s="28"/>
      <c r="C251" s="42" t="s">
        <v>45</v>
      </c>
      <c r="D251" s="26">
        <f>SUM(D258)</f>
        <v>140000</v>
      </c>
      <c r="E251" s="88"/>
    </row>
    <row r="252" spans="1:5" ht="13.5" thickBot="1">
      <c r="A252" s="2"/>
      <c r="B252" s="34"/>
      <c r="C252" s="45" t="s">
        <v>44</v>
      </c>
      <c r="D252" s="29">
        <f>SUM(D253)</f>
        <v>449800</v>
      </c>
      <c r="E252" s="88"/>
    </row>
    <row r="253" spans="1:5" ht="12.75">
      <c r="A253" s="2"/>
      <c r="B253" s="10"/>
      <c r="C253" s="47" t="s">
        <v>62</v>
      </c>
      <c r="D253" s="51">
        <f>SUM(D254:D257)</f>
        <v>449800</v>
      </c>
      <c r="E253" s="88"/>
    </row>
    <row r="254" spans="1:5" ht="25.5">
      <c r="A254" s="2"/>
      <c r="B254" s="6"/>
      <c r="C254" s="1" t="s">
        <v>138</v>
      </c>
      <c r="D254" s="3">
        <v>266000</v>
      </c>
      <c r="E254" s="88"/>
    </row>
    <row r="255" spans="1:5" ht="25.5">
      <c r="A255" s="2"/>
      <c r="B255" s="6"/>
      <c r="C255" s="1" t="s">
        <v>139</v>
      </c>
      <c r="D255" s="3">
        <v>155000</v>
      </c>
      <c r="E255" s="88"/>
    </row>
    <row r="256" spans="1:5" ht="25.5">
      <c r="A256" s="2"/>
      <c r="B256" s="6"/>
      <c r="C256" s="1" t="s">
        <v>140</v>
      </c>
      <c r="D256" s="3">
        <v>27000</v>
      </c>
      <c r="E256" s="88"/>
    </row>
    <row r="257" spans="1:5" ht="25.5">
      <c r="A257" s="2"/>
      <c r="B257" s="6"/>
      <c r="C257" s="1" t="s">
        <v>0</v>
      </c>
      <c r="D257" s="3">
        <v>1800</v>
      </c>
      <c r="E257" s="88"/>
    </row>
    <row r="258" spans="1:5" ht="12.75">
      <c r="A258" s="2"/>
      <c r="B258" s="6"/>
      <c r="C258" s="47" t="s">
        <v>36</v>
      </c>
      <c r="D258" s="51">
        <f>SUM(D259)</f>
        <v>140000</v>
      </c>
      <c r="E258" s="88"/>
    </row>
    <row r="259" spans="1:5" ht="39" thickBot="1">
      <c r="A259" s="2"/>
      <c r="B259" s="6"/>
      <c r="C259" s="1" t="s">
        <v>41</v>
      </c>
      <c r="D259" s="46">
        <v>140000</v>
      </c>
      <c r="E259" s="88"/>
    </row>
    <row r="260" spans="1:5" ht="13.5" thickBot="1">
      <c r="A260" s="2"/>
      <c r="B260" s="31">
        <v>90095</v>
      </c>
      <c r="C260" s="48" t="s">
        <v>126</v>
      </c>
      <c r="D260" s="18">
        <f>SUM(D261)</f>
        <v>400000</v>
      </c>
      <c r="E260" s="88"/>
    </row>
    <row r="261" spans="1:5" ht="13.5" thickBot="1">
      <c r="A261" s="21"/>
      <c r="B261" s="22"/>
      <c r="C261" s="104" t="s">
        <v>44</v>
      </c>
      <c r="D261" s="59">
        <v>400000</v>
      </c>
      <c r="E261" s="88"/>
    </row>
    <row r="262" spans="1:5" ht="12.75">
      <c r="A262" s="11"/>
      <c r="B262" s="39">
        <v>90095</v>
      </c>
      <c r="C262" s="40" t="s">
        <v>37</v>
      </c>
      <c r="D262" s="15">
        <f>SUM(D263)</f>
        <v>600000</v>
      </c>
      <c r="E262" s="88"/>
    </row>
    <row r="263" spans="1:5" ht="13.5" thickBot="1">
      <c r="A263" s="2"/>
      <c r="B263" s="34"/>
      <c r="C263" s="45" t="s">
        <v>45</v>
      </c>
      <c r="D263" s="18">
        <f>SUM(D264)</f>
        <v>600000</v>
      </c>
      <c r="E263" s="88"/>
    </row>
    <row r="264" spans="1:5" ht="13.5" thickBot="1">
      <c r="A264" s="2"/>
      <c r="B264" s="6"/>
      <c r="C264" s="47" t="s">
        <v>36</v>
      </c>
      <c r="D264" s="36">
        <v>600000</v>
      </c>
      <c r="E264" s="88"/>
    </row>
    <row r="265" spans="1:5" ht="12.75">
      <c r="A265" s="52">
        <v>921</v>
      </c>
      <c r="B265" s="92"/>
      <c r="C265" s="95" t="s">
        <v>106</v>
      </c>
      <c r="D265" s="15">
        <f>SUM(D266:D267)</f>
        <v>1620537</v>
      </c>
      <c r="E265" s="88"/>
    </row>
    <row r="266" spans="1:5" ht="12.75">
      <c r="A266" s="57"/>
      <c r="B266" s="10"/>
      <c r="C266" s="42" t="s">
        <v>45</v>
      </c>
      <c r="D266" s="26">
        <f>SUM(D269,D276)</f>
        <v>155000</v>
      </c>
      <c r="E266" s="88"/>
    </row>
    <row r="267" spans="1:5" ht="13.5" thickBot="1">
      <c r="A267" s="63"/>
      <c r="B267" s="32"/>
      <c r="C267" s="45" t="s">
        <v>44</v>
      </c>
      <c r="D267" s="29">
        <f>SUM(D270,D277,D282)</f>
        <v>1465537</v>
      </c>
      <c r="E267" s="88"/>
    </row>
    <row r="268" spans="1:5" ht="12.75">
      <c r="A268" s="11"/>
      <c r="B268" s="39">
        <v>92105</v>
      </c>
      <c r="C268" s="50" t="s">
        <v>107</v>
      </c>
      <c r="D268" s="15">
        <f>SUM(D269:D270)</f>
        <v>354000</v>
      </c>
      <c r="E268" s="88"/>
    </row>
    <row r="269" spans="1:5" ht="12.75">
      <c r="A269" s="2"/>
      <c r="B269" s="28"/>
      <c r="C269" s="5" t="s">
        <v>45</v>
      </c>
      <c r="D269" s="26">
        <f>SUM(D274)</f>
        <v>140000</v>
      </c>
      <c r="E269" s="88"/>
    </row>
    <row r="270" spans="1:5" ht="13.5" thickBot="1">
      <c r="A270" s="2"/>
      <c r="B270" s="34"/>
      <c r="C270" s="35" t="s">
        <v>44</v>
      </c>
      <c r="D270" s="29">
        <f>SUM(D271)</f>
        <v>214000</v>
      </c>
      <c r="E270" s="88"/>
    </row>
    <row r="271" spans="1:5" ht="12.75">
      <c r="A271" s="2"/>
      <c r="B271" s="6"/>
      <c r="C271" s="47" t="s">
        <v>62</v>
      </c>
      <c r="D271" s="55">
        <f>SUM(D272:D273)</f>
        <v>214000</v>
      </c>
      <c r="E271" s="88"/>
    </row>
    <row r="272" spans="1:5" ht="51">
      <c r="A272" s="2"/>
      <c r="B272" s="6"/>
      <c r="C272" s="4" t="s">
        <v>21</v>
      </c>
      <c r="D272" s="3">
        <v>10000</v>
      </c>
      <c r="E272" s="88"/>
    </row>
    <row r="273" spans="1:5" ht="12.75">
      <c r="A273" s="2"/>
      <c r="B273" s="6"/>
      <c r="C273" s="4" t="s">
        <v>16</v>
      </c>
      <c r="D273" s="3">
        <v>204000</v>
      </c>
      <c r="E273" s="88"/>
    </row>
    <row r="274" spans="1:5" ht="26.25" thickBot="1">
      <c r="A274" s="2"/>
      <c r="B274" s="6"/>
      <c r="C274" s="1" t="s">
        <v>23</v>
      </c>
      <c r="D274" s="53">
        <v>140000</v>
      </c>
      <c r="E274" s="88"/>
    </row>
    <row r="275" spans="1:5" ht="12.75">
      <c r="A275" s="2"/>
      <c r="B275" s="39">
        <v>92116</v>
      </c>
      <c r="C275" s="50" t="s">
        <v>175</v>
      </c>
      <c r="D275" s="15">
        <f>SUM(D276:D277)</f>
        <v>1186537</v>
      </c>
      <c r="E275" s="88"/>
    </row>
    <row r="276" spans="1:5" ht="12.75">
      <c r="A276" s="2"/>
      <c r="B276" s="28"/>
      <c r="C276" s="5" t="s">
        <v>45</v>
      </c>
      <c r="D276" s="26">
        <f>SUM(D281)</f>
        <v>15000</v>
      </c>
      <c r="E276" s="88"/>
    </row>
    <row r="277" spans="1:5" ht="13.5" thickBot="1">
      <c r="A277" s="2"/>
      <c r="B277" s="44"/>
      <c r="C277" s="35" t="s">
        <v>44</v>
      </c>
      <c r="D277" s="29">
        <f>SUM(D279)</f>
        <v>1171537</v>
      </c>
      <c r="E277" s="88"/>
    </row>
    <row r="278" spans="1:5" ht="12.75">
      <c r="A278" s="2"/>
      <c r="B278" s="6"/>
      <c r="C278" s="47" t="s">
        <v>60</v>
      </c>
      <c r="D278" s="51">
        <f>SUM(D279,D281)</f>
        <v>1186537</v>
      </c>
      <c r="E278" s="88"/>
    </row>
    <row r="279" spans="1:5" ht="25.5">
      <c r="A279" s="2"/>
      <c r="B279" s="6"/>
      <c r="C279" s="1" t="s">
        <v>18</v>
      </c>
      <c r="D279" s="3">
        <v>1171537</v>
      </c>
      <c r="E279" s="88"/>
    </row>
    <row r="280" spans="1:5" ht="12.75">
      <c r="A280" s="2"/>
      <c r="B280" s="6"/>
      <c r="C280" s="47" t="s">
        <v>36</v>
      </c>
      <c r="D280" s="3"/>
      <c r="E280" s="88"/>
    </row>
    <row r="281" spans="1:5" ht="26.25" thickBot="1">
      <c r="A281" s="2"/>
      <c r="B281" s="6"/>
      <c r="C281" s="1" t="s">
        <v>141</v>
      </c>
      <c r="D281" s="3">
        <v>15000</v>
      </c>
      <c r="E281" s="88"/>
    </row>
    <row r="282" spans="1:5" ht="13.5" thickBot="1">
      <c r="A282" s="2"/>
      <c r="B282" s="31">
        <v>92120</v>
      </c>
      <c r="C282" s="48" t="s">
        <v>13</v>
      </c>
      <c r="D282" s="12">
        <f>SUM(D283)</f>
        <v>80000</v>
      </c>
      <c r="E282" s="88"/>
    </row>
    <row r="283" spans="1:5" ht="13.5" thickBot="1">
      <c r="A283" s="21"/>
      <c r="B283" s="22"/>
      <c r="C283" s="104" t="s">
        <v>60</v>
      </c>
      <c r="D283" s="59">
        <v>80000</v>
      </c>
      <c r="E283" s="88"/>
    </row>
    <row r="284" spans="1:5" ht="12.75">
      <c r="A284" s="52">
        <v>926</v>
      </c>
      <c r="B284" s="92"/>
      <c r="C284" s="96" t="s">
        <v>108</v>
      </c>
      <c r="D284" s="15">
        <f>SUM(D285:D286)</f>
        <v>1108670</v>
      </c>
      <c r="E284" s="88"/>
    </row>
    <row r="285" spans="1:5" ht="12.75">
      <c r="A285" s="57"/>
      <c r="B285" s="10"/>
      <c r="C285" s="5" t="s">
        <v>44</v>
      </c>
      <c r="D285" s="26">
        <f>SUM(D288,D295)</f>
        <v>1038670</v>
      </c>
      <c r="E285" s="88"/>
    </row>
    <row r="286" spans="1:5" ht="13.5" thickBot="1">
      <c r="A286" s="57"/>
      <c r="B286" s="10"/>
      <c r="C286" s="5" t="s">
        <v>45</v>
      </c>
      <c r="D286" s="26">
        <f>SUM(D289)</f>
        <v>70000</v>
      </c>
      <c r="E286" s="88"/>
    </row>
    <row r="287" spans="1:5" ht="12.75">
      <c r="A287" s="11"/>
      <c r="B287" s="39">
        <v>92604</v>
      </c>
      <c r="C287" s="40" t="s">
        <v>14</v>
      </c>
      <c r="D287" s="15">
        <f>SUM(D288:D289)</f>
        <v>858670</v>
      </c>
      <c r="E287" s="88"/>
    </row>
    <row r="288" spans="1:5" ht="12.75">
      <c r="A288" s="2"/>
      <c r="B288" s="25"/>
      <c r="C288" s="42" t="s">
        <v>44</v>
      </c>
      <c r="D288" s="26">
        <f>SUM(D290)</f>
        <v>788670</v>
      </c>
      <c r="E288" s="88"/>
    </row>
    <row r="289" spans="1:5" ht="13.5" thickBot="1">
      <c r="A289" s="2"/>
      <c r="B289" s="44"/>
      <c r="C289" s="45" t="s">
        <v>45</v>
      </c>
      <c r="D289" s="29">
        <f>SUM(D294)</f>
        <v>70000</v>
      </c>
      <c r="E289" s="88"/>
    </row>
    <row r="290" spans="1:5" ht="12.75">
      <c r="A290" s="2"/>
      <c r="B290" s="38"/>
      <c r="C290" s="101" t="s">
        <v>62</v>
      </c>
      <c r="D290" s="55">
        <f>SUM(D291,D292,D293)</f>
        <v>788670</v>
      </c>
      <c r="E290" s="88"/>
    </row>
    <row r="291" spans="1:5" ht="12.75">
      <c r="A291" s="2"/>
      <c r="B291" s="6"/>
      <c r="C291" s="4" t="s">
        <v>26</v>
      </c>
      <c r="D291" s="3">
        <v>560700</v>
      </c>
      <c r="E291" s="88"/>
    </row>
    <row r="292" spans="1:5" ht="12.75">
      <c r="A292" s="2"/>
      <c r="B292" s="6"/>
      <c r="C292" s="4" t="s">
        <v>98</v>
      </c>
      <c r="D292" s="3">
        <v>13000</v>
      </c>
      <c r="E292" s="88"/>
    </row>
    <row r="293" spans="1:5" ht="12.75">
      <c r="A293" s="2"/>
      <c r="B293" s="6"/>
      <c r="C293" s="4" t="s">
        <v>74</v>
      </c>
      <c r="D293" s="3">
        <v>214970</v>
      </c>
      <c r="E293" s="88"/>
    </row>
    <row r="294" spans="1:5" ht="13.5" thickBot="1">
      <c r="A294" s="2"/>
      <c r="B294" s="6"/>
      <c r="C294" s="47" t="s">
        <v>36</v>
      </c>
      <c r="D294" s="51">
        <v>70000</v>
      </c>
      <c r="E294" s="88"/>
    </row>
    <row r="295" spans="1:5" ht="13.5" thickBot="1">
      <c r="A295" s="2"/>
      <c r="B295" s="31">
        <v>92695</v>
      </c>
      <c r="C295" s="48" t="s">
        <v>59</v>
      </c>
      <c r="D295" s="54">
        <f>SUM(D296)</f>
        <v>250000</v>
      </c>
      <c r="E295" s="88"/>
    </row>
    <row r="296" spans="1:5" ht="51.75" thickBot="1">
      <c r="A296" s="21"/>
      <c r="B296" s="22"/>
      <c r="C296" s="23" t="s">
        <v>22</v>
      </c>
      <c r="D296" s="59">
        <v>250000</v>
      </c>
      <c r="E296" s="88"/>
    </row>
    <row r="297" spans="1:5" ht="12.75">
      <c r="A297" s="4"/>
      <c r="B297" s="6"/>
      <c r="C297" s="5"/>
      <c r="D297" s="43"/>
      <c r="E297" s="88"/>
    </row>
    <row r="298" spans="1:5" ht="12.75">
      <c r="A298" s="4"/>
      <c r="B298" s="6"/>
      <c r="C298" s="5"/>
      <c r="D298" s="43"/>
      <c r="E298" s="88"/>
    </row>
    <row r="299" spans="1:5" ht="12.75">
      <c r="A299" s="4"/>
      <c r="B299" s="6"/>
      <c r="C299" s="5"/>
      <c r="D299" s="43"/>
      <c r="E299" s="88"/>
    </row>
    <row r="300" spans="1:5" ht="12.75">
      <c r="A300" s="4"/>
      <c r="B300" s="6"/>
      <c r="C300" s="5"/>
      <c r="D300" s="43"/>
      <c r="E300" s="88"/>
    </row>
    <row r="301" spans="1:5" ht="12.75">
      <c r="A301" s="4"/>
      <c r="B301" s="6"/>
      <c r="C301" s="5"/>
      <c r="D301" s="43"/>
      <c r="E301" s="88"/>
    </row>
    <row r="302" spans="1:5" ht="12.75">
      <c r="A302" s="4"/>
      <c r="B302" s="6"/>
      <c r="C302" s="5"/>
      <c r="D302" s="43"/>
      <c r="E302" s="88"/>
    </row>
    <row r="303" spans="1:5" ht="12.75">
      <c r="A303" s="4"/>
      <c r="B303" s="6"/>
      <c r="C303" s="5"/>
      <c r="D303" s="43"/>
      <c r="E303" s="88"/>
    </row>
    <row r="304" spans="1:5" ht="12.75">
      <c r="A304" s="4"/>
      <c r="B304" s="6"/>
      <c r="C304" s="5"/>
      <c r="D304" s="43"/>
      <c r="E304" s="88"/>
    </row>
    <row r="305" spans="1:5" ht="12.75">
      <c r="A305" s="4"/>
      <c r="B305" s="6"/>
      <c r="C305" s="5"/>
      <c r="D305" s="43"/>
      <c r="E305" s="88"/>
    </row>
    <row r="306" spans="1:5" ht="12.75">
      <c r="A306" s="4"/>
      <c r="B306" s="6"/>
      <c r="C306" s="5"/>
      <c r="D306" s="43"/>
      <c r="E306" s="88"/>
    </row>
    <row r="307" spans="1:5" ht="12.75">
      <c r="A307" s="4"/>
      <c r="B307" s="6"/>
      <c r="C307" s="5"/>
      <c r="D307" s="43"/>
      <c r="E307" s="88"/>
    </row>
    <row r="308" spans="1:5" ht="12.75">
      <c r="A308" s="4"/>
      <c r="B308" s="6"/>
      <c r="C308" s="5"/>
      <c r="D308" s="43"/>
      <c r="E308" s="88"/>
    </row>
    <row r="309" spans="1:5" ht="12.75">
      <c r="A309" s="4"/>
      <c r="B309" s="6"/>
      <c r="C309" s="5"/>
      <c r="D309" s="43"/>
      <c r="E309" s="88"/>
    </row>
    <row r="310" spans="1:5" ht="12.75">
      <c r="A310" s="4"/>
      <c r="B310" s="6"/>
      <c r="C310" s="5"/>
      <c r="D310" s="43"/>
      <c r="E310" s="88"/>
    </row>
    <row r="311" spans="1:5" ht="12.75">
      <c r="A311" s="4"/>
      <c r="B311" s="6"/>
      <c r="C311" s="5"/>
      <c r="D311" s="43"/>
      <c r="E311" s="88"/>
    </row>
    <row r="312" spans="1:5" ht="12.75">
      <c r="A312" s="4"/>
      <c r="B312" s="6"/>
      <c r="C312" s="5"/>
      <c r="D312" s="43"/>
      <c r="E312" s="88"/>
    </row>
    <row r="313" spans="1:5" ht="12.75">
      <c r="A313" s="4"/>
      <c r="B313" s="6"/>
      <c r="C313" s="5"/>
      <c r="D313" s="43"/>
      <c r="E313" s="88"/>
    </row>
    <row r="314" spans="1:5" ht="12.75">
      <c r="A314" s="4"/>
      <c r="B314" s="6"/>
      <c r="C314" s="5"/>
      <c r="D314" s="43"/>
      <c r="E314" s="88"/>
    </row>
    <row r="315" spans="1:5" ht="12.75">
      <c r="A315" s="4"/>
      <c r="B315" s="6"/>
      <c r="C315" s="5"/>
      <c r="D315" s="43"/>
      <c r="E315" s="88"/>
    </row>
    <row r="316" spans="1:5" ht="12.75">
      <c r="A316" s="4"/>
      <c r="B316" s="6"/>
      <c r="C316" s="5"/>
      <c r="D316" s="43"/>
      <c r="E316" s="88"/>
    </row>
    <row r="317" spans="1:5" ht="12.75">
      <c r="A317" s="4"/>
      <c r="B317" s="6"/>
      <c r="C317" s="5"/>
      <c r="D317" s="43"/>
      <c r="E317" s="88"/>
    </row>
    <row r="318" spans="1:5" ht="12.75">
      <c r="A318" s="4"/>
      <c r="B318" s="6"/>
      <c r="C318" s="5"/>
      <c r="D318" s="43"/>
      <c r="E318" s="88"/>
    </row>
    <row r="319" spans="1:5" ht="12.75">
      <c r="A319" s="4"/>
      <c r="B319" s="6"/>
      <c r="C319" s="5"/>
      <c r="D319" s="43"/>
      <c r="E319" s="88"/>
    </row>
    <row r="320" spans="1:5" ht="12.75">
      <c r="A320" s="4"/>
      <c r="B320" s="6"/>
      <c r="C320" s="5"/>
      <c r="D320" s="43"/>
      <c r="E320" s="88"/>
    </row>
    <row r="321" spans="1:5" ht="12.75">
      <c r="A321" s="4"/>
      <c r="B321" s="6"/>
      <c r="C321" s="5"/>
      <c r="D321" s="43"/>
      <c r="E321" s="88"/>
    </row>
    <row r="322" spans="1:5" ht="12.75">
      <c r="A322" s="4"/>
      <c r="B322" s="6"/>
      <c r="C322" s="5"/>
      <c r="D322" s="43"/>
      <c r="E322" s="88"/>
    </row>
    <row r="323" spans="1:5" ht="12.75">
      <c r="A323" s="4"/>
      <c r="B323" s="6"/>
      <c r="C323" s="5"/>
      <c r="D323" s="43"/>
      <c r="E323" s="88"/>
    </row>
    <row r="324" spans="1:5" ht="12.75">
      <c r="A324" s="4"/>
      <c r="B324" s="6"/>
      <c r="C324" s="5"/>
      <c r="D324" s="43"/>
      <c r="E324" s="88"/>
    </row>
    <row r="325" spans="1:5" ht="12.75">
      <c r="A325" s="4"/>
      <c r="B325" s="6"/>
      <c r="C325" s="5"/>
      <c r="D325" s="43"/>
      <c r="E325" s="88"/>
    </row>
    <row r="326" spans="1:3" ht="12.75">
      <c r="A326" s="4"/>
      <c r="B326" s="6"/>
      <c r="C326" s="4"/>
    </row>
    <row r="327" spans="1:4" ht="13.5" thickBot="1">
      <c r="A327" s="4"/>
      <c r="B327" s="6"/>
      <c r="C327" s="9" t="s">
        <v>109</v>
      </c>
      <c r="D327" s="4"/>
    </row>
    <row r="328" spans="1:4" ht="13.5" thickBot="1">
      <c r="A328" s="4"/>
      <c r="B328" s="6"/>
      <c r="C328" s="86" t="s">
        <v>110</v>
      </c>
      <c r="D328" s="12">
        <f>SUM(D329,D346)</f>
        <v>43285044</v>
      </c>
    </row>
    <row r="329" spans="1:4" ht="13.5" thickBot="1">
      <c r="A329" s="4"/>
      <c r="B329" s="6"/>
      <c r="C329" s="81" t="s">
        <v>111</v>
      </c>
      <c r="D329" s="53">
        <f>SUM(D330,D331,D332,D342,D343,D344,D345)</f>
        <v>38642644</v>
      </c>
    </row>
    <row r="330" spans="1:4" ht="15.75">
      <c r="A330" s="62"/>
      <c r="B330" s="10"/>
      <c r="C330" s="78" t="s">
        <v>112</v>
      </c>
      <c r="D330" s="56">
        <f>SUM(D82,D102,D109,D127,D137,D150,D161,D165,D187,D194,D205,D227,D291)</f>
        <v>20609244</v>
      </c>
    </row>
    <row r="331" spans="1:4" ht="15.75">
      <c r="A331" s="62"/>
      <c r="B331" s="10"/>
      <c r="C331" s="78" t="s">
        <v>113</v>
      </c>
      <c r="D331" s="36">
        <f>SUM(D83,D103,D128,D152,D188,D195,D206,D218,D228,D292)</f>
        <v>752359</v>
      </c>
    </row>
    <row r="332" spans="1:4" ht="15.75">
      <c r="A332" s="62"/>
      <c r="B332" s="10"/>
      <c r="C332" s="78" t="s">
        <v>165</v>
      </c>
      <c r="D332" s="51">
        <f>SUM(D333,D336,D337,D338,D339,D340,D341)</f>
        <v>4441576</v>
      </c>
    </row>
    <row r="333" spans="1:4" ht="24">
      <c r="A333" s="62"/>
      <c r="B333" s="10"/>
      <c r="C333" s="78" t="s">
        <v>133</v>
      </c>
      <c r="D333" s="36">
        <f>SUM(D334:D335)</f>
        <v>2783075</v>
      </c>
    </row>
    <row r="334" spans="1:4" ht="15.75">
      <c r="A334" s="62"/>
      <c r="B334" s="10"/>
      <c r="C334" s="79" t="s">
        <v>142</v>
      </c>
      <c r="D334" s="74">
        <f>SUM(D45,D49,D72,D70,D239,D243,D247,D254,D255,D256)</f>
        <v>2483075</v>
      </c>
    </row>
    <row r="335" spans="1:4" ht="15.75">
      <c r="A335" s="62"/>
      <c r="B335" s="10"/>
      <c r="C335" s="79" t="s">
        <v>143</v>
      </c>
      <c r="D335" s="74">
        <f>SUM(D130,D140,D153)</f>
        <v>300000</v>
      </c>
    </row>
    <row r="336" spans="1:4" ht="24">
      <c r="A336" s="62"/>
      <c r="B336" s="10"/>
      <c r="C336" s="78" t="s">
        <v>145</v>
      </c>
      <c r="D336" s="3">
        <f>SUM(D173)</f>
        <v>38064</v>
      </c>
    </row>
    <row r="337" spans="1:4" ht="24">
      <c r="A337" s="62"/>
      <c r="B337" s="10"/>
      <c r="C337" s="78" t="s">
        <v>146</v>
      </c>
      <c r="D337" s="3">
        <f>SUM(D272)</f>
        <v>10000</v>
      </c>
    </row>
    <row r="338" spans="1:4" ht="24">
      <c r="A338" s="62"/>
      <c r="B338" s="10"/>
      <c r="C338" s="78" t="s">
        <v>146</v>
      </c>
      <c r="D338" s="3">
        <f>SUM(D174)</f>
        <v>135000</v>
      </c>
    </row>
    <row r="339" spans="1:4" ht="24">
      <c r="A339" s="62"/>
      <c r="B339" s="10"/>
      <c r="C339" s="78" t="s">
        <v>146</v>
      </c>
      <c r="D339" s="3">
        <f>SUM(D296)</f>
        <v>250000</v>
      </c>
    </row>
    <row r="340" spans="1:4" ht="15.75">
      <c r="A340" s="62"/>
      <c r="B340" s="10"/>
      <c r="C340" s="78" t="s">
        <v>147</v>
      </c>
      <c r="D340" s="3">
        <f>SUM(D94)</f>
        <v>53900</v>
      </c>
    </row>
    <row r="341" spans="1:4" ht="15.75">
      <c r="A341" s="62"/>
      <c r="B341" s="10"/>
      <c r="C341" s="78" t="s">
        <v>144</v>
      </c>
      <c r="D341" s="3">
        <f>SUM(D279)</f>
        <v>1171537</v>
      </c>
    </row>
    <row r="342" spans="1:4" ht="15.75">
      <c r="A342" s="62"/>
      <c r="B342" s="10"/>
      <c r="C342" s="78" t="s">
        <v>114</v>
      </c>
      <c r="D342" s="36">
        <f>SUM(D36,D38,D42,D61,D66,D68,D84,D89,D97,D104,D129,D151,D158,D162,D166,D175,D177,D181)</f>
        <v>5390522</v>
      </c>
    </row>
    <row r="343" spans="1:4" ht="15.75">
      <c r="A343" s="62"/>
      <c r="B343" s="10"/>
      <c r="C343" s="78" t="s">
        <v>114</v>
      </c>
      <c r="D343" s="36">
        <f>SUM(D189,D196,D199,D201,D207,D209,D211,D219,D229,D233,D234,D261,D273,D283,D293)</f>
        <v>6833959</v>
      </c>
    </row>
    <row r="344" spans="1:4" ht="15.75">
      <c r="A344" s="62"/>
      <c r="B344" s="10"/>
      <c r="C344" s="78" t="s">
        <v>148</v>
      </c>
      <c r="D344" s="36">
        <f>SUM(D113,D115)</f>
        <v>414984</v>
      </c>
    </row>
    <row r="345" spans="1:4" ht="16.5" thickBot="1">
      <c r="A345" s="62"/>
      <c r="B345" s="10"/>
      <c r="C345" s="80" t="s">
        <v>166</v>
      </c>
      <c r="D345" s="59">
        <f>SUM(D119)</f>
        <v>200000</v>
      </c>
    </row>
    <row r="346" spans="1:4" ht="12.75">
      <c r="A346" s="4"/>
      <c r="B346" s="6"/>
      <c r="C346" s="60" t="s">
        <v>115</v>
      </c>
      <c r="D346" s="61">
        <f>SUM(D347:D356)</f>
        <v>4642400</v>
      </c>
    </row>
    <row r="347" spans="1:4" ht="12.75">
      <c r="A347" s="4"/>
      <c r="B347" s="6"/>
      <c r="C347" s="75" t="s">
        <v>164</v>
      </c>
      <c r="D347" s="36">
        <f>SUM(D264)</f>
        <v>600000</v>
      </c>
    </row>
    <row r="348" spans="1:4" ht="12.75">
      <c r="A348" s="4"/>
      <c r="B348" s="6"/>
      <c r="C348" s="75" t="s">
        <v>134</v>
      </c>
      <c r="D348" s="36">
        <f>SUM(D56,D87,D132,D143,D144,D145,D155,D156,D274)</f>
        <v>3540000</v>
      </c>
    </row>
    <row r="349" spans="1:4" ht="12.75">
      <c r="A349" s="4"/>
      <c r="B349" s="6"/>
      <c r="C349" s="75" t="s">
        <v>116</v>
      </c>
      <c r="D349" s="36">
        <f>SUM(D62)</f>
        <v>300000</v>
      </c>
    </row>
    <row r="350" spans="1:4" ht="12.75">
      <c r="A350" s="4"/>
      <c r="B350" s="6"/>
      <c r="C350" s="75" t="s">
        <v>117</v>
      </c>
      <c r="D350" s="36">
        <f>SUM(D86)</f>
        <v>80000</v>
      </c>
    </row>
    <row r="351" spans="1:4" ht="12.75">
      <c r="A351" s="4"/>
      <c r="B351" s="6"/>
      <c r="C351" s="75" t="s">
        <v>118</v>
      </c>
      <c r="D351" s="36">
        <f>SUM(D105)</f>
        <v>8900</v>
      </c>
    </row>
    <row r="352" spans="1:4" ht="12.75">
      <c r="A352" s="4"/>
      <c r="B352" s="6"/>
      <c r="C352" s="75" t="s">
        <v>136</v>
      </c>
      <c r="D352" s="36">
        <f>SUM(D142)</f>
        <v>9000</v>
      </c>
    </row>
    <row r="353" spans="1:4" ht="12.75">
      <c r="A353" s="4"/>
      <c r="B353" s="6"/>
      <c r="C353" s="75" t="s">
        <v>158</v>
      </c>
      <c r="D353" s="36">
        <f>SUM(D230)</f>
        <v>13500</v>
      </c>
    </row>
    <row r="354" spans="1:4" ht="12.75">
      <c r="A354" s="4"/>
      <c r="B354" s="6"/>
      <c r="C354" s="75" t="s">
        <v>135</v>
      </c>
      <c r="D354" s="36">
        <f>SUM(D191)</f>
        <v>6000</v>
      </c>
    </row>
    <row r="355" spans="1:4" ht="12.75">
      <c r="A355" s="4"/>
      <c r="B355" s="6"/>
      <c r="C355" s="75" t="s">
        <v>137</v>
      </c>
      <c r="D355" s="36">
        <f>SUM(D276)</f>
        <v>15000</v>
      </c>
    </row>
    <row r="356" spans="1:4" ht="13.5" thickBot="1">
      <c r="A356" s="4"/>
      <c r="B356" s="6"/>
      <c r="C356" s="76" t="s">
        <v>119</v>
      </c>
      <c r="D356" s="59">
        <f>SUM(D294)</f>
        <v>70000</v>
      </c>
    </row>
    <row r="357" spans="1:3" ht="12.75">
      <c r="A357" s="4"/>
      <c r="B357" s="6"/>
      <c r="C357" s="4"/>
    </row>
    <row r="358" spans="1:3" ht="12.75">
      <c r="A358" s="4"/>
      <c r="B358" s="6"/>
      <c r="C358" s="4"/>
    </row>
    <row r="359" spans="1:3" ht="12.75">
      <c r="A359" s="9"/>
      <c r="B359" s="10"/>
      <c r="C359" s="9"/>
    </row>
    <row r="360" spans="1:3" ht="12.75">
      <c r="A360" s="4"/>
      <c r="B360" s="6"/>
      <c r="C360" s="9"/>
    </row>
    <row r="361" spans="1:4" ht="15.75">
      <c r="A361" s="4"/>
      <c r="B361" s="6"/>
      <c r="C361" s="64"/>
      <c r="D361" s="43"/>
    </row>
    <row r="362" spans="1:4" ht="12.75">
      <c r="A362" s="4"/>
      <c r="B362" s="6"/>
      <c r="C362" s="65"/>
      <c r="D362" s="43"/>
    </row>
    <row r="363" spans="1:4" ht="12.75">
      <c r="A363" s="4"/>
      <c r="B363" s="6"/>
      <c r="C363" s="1"/>
      <c r="D363" s="4"/>
    </row>
  </sheetData>
  <mergeCells count="1">
    <mergeCell ref="B3:E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arkadiuszo</cp:lastModifiedBy>
  <cp:lastPrinted>2004-02-04T10:36:55Z</cp:lastPrinted>
  <dcterms:created xsi:type="dcterms:W3CDTF">2002-09-25T06:19:34Z</dcterms:created>
  <dcterms:modified xsi:type="dcterms:W3CDTF">2003-12-14T16:42:05Z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