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0" windowWidth="9960" windowHeight="9045" activeTab="11"/>
  </bookViews>
  <sheets>
    <sheet name="DOCHODY ZAŁ 1" sheetId="1" r:id="rId1"/>
    <sheet name="WYDATKI ZAŁ 2" sheetId="2" r:id="rId2"/>
    <sheet name="Źródła pokr nied zał 3" sheetId="3" r:id="rId3"/>
    <sheet name="INWESTYCJE ZAŁ 4" sheetId="4" r:id="rId4"/>
    <sheet name="DOTACJE ZAŁ 5" sheetId="5" r:id="rId5"/>
    <sheet name="ZAD ZLEC ZAŁ 6" sheetId="6" r:id="rId6"/>
    <sheet name="ZAD ZLEC POR ZAŁ 7" sheetId="7" r:id="rId7"/>
    <sheet name="ZAD JED SAM POR ZAŁ 8" sheetId="8" r:id="rId8"/>
    <sheet name="DOCH ZLEC ZAŁ 9" sheetId="9" r:id="rId9"/>
    <sheet name="ZBK ZAŁ 10" sheetId="10" r:id="rId10"/>
    <sheet name="ZIK ZAŁ 11" sheetId="11" r:id="rId11"/>
    <sheet name="ŚRODKI SPEC ZAŁ 12" sheetId="12" r:id="rId12"/>
    <sheet name="GFOŚ ZAŁ 13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<sst xmlns="http://schemas.openxmlformats.org/spreadsheetml/2006/main" count="1217" uniqueCount="581">
  <si>
    <r>
      <t>Kanalizacja Dolnej Węgrody wraz z wymianą wodociągów (</t>
    </r>
    <r>
      <rPr>
        <sz val="8"/>
        <rFont val="Arial"/>
        <family val="2"/>
      </rPr>
      <t>zgodnie z częścią opisową plan</t>
    </r>
    <r>
      <rPr>
        <sz val="10"/>
        <rFont val="Arial"/>
        <family val="2"/>
      </rPr>
      <t>u)</t>
    </r>
  </si>
  <si>
    <t>34.</t>
  </si>
  <si>
    <t>Kanalizacja ul. Kilińskiego wraz z modernizacją wodociągu</t>
  </si>
  <si>
    <t>35.</t>
  </si>
  <si>
    <r>
      <t>Budowa kanalizacji: ul. Krasickiego</t>
    </r>
    <r>
      <rPr>
        <sz val="10"/>
        <color indexed="10"/>
        <rFont val="Arial"/>
        <family val="2"/>
      </rPr>
      <t xml:space="preserve"> </t>
    </r>
  </si>
  <si>
    <t>36.</t>
  </si>
  <si>
    <t>Budowa kanalizacji: ul. Słowackiego, Klonowa</t>
  </si>
  <si>
    <t>ZAKUPY INWESTYCYJNE</t>
  </si>
  <si>
    <t>37.</t>
  </si>
  <si>
    <t>zakup gruntów</t>
  </si>
  <si>
    <t>38.</t>
  </si>
  <si>
    <t>zakupy inwestycyjne UMC, w tym Zintegrowany System Zarządzania Miastem</t>
  </si>
  <si>
    <t>39.</t>
  </si>
  <si>
    <t>zakupy inwestycyjne - Straż Miejska</t>
  </si>
  <si>
    <t>40.</t>
  </si>
  <si>
    <t>zakupy inwest.- oświata</t>
  </si>
  <si>
    <t>P1</t>
  </si>
  <si>
    <t>41.</t>
  </si>
  <si>
    <t>zakupy inwestycyjne MOPS</t>
  </si>
  <si>
    <t>MOPS</t>
  </si>
  <si>
    <t>42.</t>
  </si>
  <si>
    <t>zakupy inwestycyjne SENIOR</t>
  </si>
  <si>
    <t>SENIOR</t>
  </si>
  <si>
    <t>43.</t>
  </si>
  <si>
    <t>zakupy inwestycyjne - świetlice</t>
  </si>
  <si>
    <t>44.</t>
  </si>
  <si>
    <t>zakupy inwestycyjne - MOSiR</t>
  </si>
  <si>
    <t>MOSIR</t>
  </si>
  <si>
    <t>45.</t>
  </si>
  <si>
    <t>zakupy inwestycyjne ZBK</t>
  </si>
  <si>
    <t>46.</t>
  </si>
  <si>
    <t>dosprzętowienie ZIK</t>
  </si>
  <si>
    <t>do 2005</t>
  </si>
  <si>
    <t>UMC razem</t>
  </si>
  <si>
    <t>kredyty</t>
  </si>
  <si>
    <t>pożyczki</t>
  </si>
  <si>
    <t>PFOŚiGW</t>
  </si>
  <si>
    <r>
      <t>&gt;</t>
    </r>
    <r>
      <rPr>
        <sz val="8"/>
        <rFont val="Arial CE"/>
        <family val="2"/>
      </rPr>
      <t>na P 1 - termomodernizacja</t>
    </r>
  </si>
  <si>
    <r>
      <t>&gt;</t>
    </r>
    <r>
      <rPr>
        <sz val="8"/>
        <rFont val="Arial CE"/>
        <family val="0"/>
      </rPr>
      <t>na</t>
    </r>
    <r>
      <rPr>
        <sz val="8"/>
        <rFont val="Arial CE"/>
        <family val="2"/>
      </rPr>
      <t xml:space="preserve"> P 9 - termomodernizacja</t>
    </r>
  </si>
  <si>
    <r>
      <t>&gt;</t>
    </r>
    <r>
      <rPr>
        <sz val="8"/>
        <rFont val="Arial CE"/>
        <family val="2"/>
      </rPr>
      <t>na P 10 - termomodernizacja</t>
    </r>
  </si>
  <si>
    <r>
      <t>&gt;</t>
    </r>
    <r>
      <rPr>
        <sz val="8"/>
        <rFont val="Arial CE"/>
        <family val="2"/>
      </rPr>
      <t>na P 7 - termomodernizacja</t>
    </r>
  </si>
  <si>
    <r>
      <t>&gt;dotacja inwestycyjna</t>
    </r>
    <r>
      <rPr>
        <sz val="8"/>
        <rFont val="Arial CE"/>
        <family val="2"/>
      </rPr>
      <t xml:space="preserve"> na G 1 - program budowy boisk</t>
    </r>
  </si>
  <si>
    <t>Dotacje celowe otrzymane z budżetu państwa na realizację zadań bieżących z zakresu administracji rządowej oraz innych zadań zleconych gminie ustawami</t>
  </si>
  <si>
    <t>Urzędy naczelnych organów władzy państwowej, kontroli i ochrony prawa</t>
  </si>
  <si>
    <t>Składki na ubezpieczenia zdrowotne opłacane za osoby pobierające niektóre świadczenia z pomocy społecznej</t>
  </si>
  <si>
    <t xml:space="preserve">Zasiłki i pomoc w naturze oraz składki na ubezpieczenie społeczne </t>
  </si>
  <si>
    <t>Usługi opiekuńcze i specjalistyczne usługi opiekuńcze</t>
  </si>
  <si>
    <t>Wynagrodzenia osobowe pracowników wraz z pochodnymi</t>
  </si>
  <si>
    <t>Pozostałe wydatki bieżące</t>
  </si>
  <si>
    <t xml:space="preserve">      </t>
  </si>
  <si>
    <t xml:space="preserve">DOTACJE CELOWE PRZEKAZANE Z BUDŻETU PAŃSTWA NA ZADANIA BIEŻĄCE REALIZOWANE PRZEZ GMINĘ NA PODSTAWIE POROZUMIEŃ Z ORGANAMI ADMINISTRACJI RZĄDOWEJ      </t>
  </si>
  <si>
    <t>Dotacje celowe otrzymane z budżetu państwa na zadania bieżące realizowane przez gminę na podstawie porozumień z organami administracji rządowej</t>
  </si>
  <si>
    <t xml:space="preserve">WYDATKI </t>
  </si>
  <si>
    <t>OGÓŁEM WYDATKI</t>
  </si>
  <si>
    <t xml:space="preserve">DOTACJE CELOWE OTRZYMANE NA ZADANIA BIEŻĄCE REALIZOWANE NA PODSTAWIE POROZUMIEŃ MIĘDZY JEDNOSTAMI SAMORZĄDU TERYTORIALNEGO </t>
  </si>
  <si>
    <t>Dotacje celowe otrzymane z powiatu na zadania bieżące realizowane na podstawie porozumień /umów/ między jednostkami samorządu terytorialnego</t>
  </si>
  <si>
    <t>Obrona cywilna</t>
  </si>
  <si>
    <t>WYDATKI OGÓŁEM</t>
  </si>
  <si>
    <t>Drogi publiczne  powiatowe</t>
  </si>
  <si>
    <t>DOCHODY OGÓŁEM</t>
  </si>
  <si>
    <t>Urzędy Wojewódzkie</t>
  </si>
  <si>
    <t>Dochody budżetu państwa związane z realizacją zadań zlecanych jednostkom samorządu terytorialnego</t>
  </si>
  <si>
    <t>Usługi opiekuńcze i specjalistczne usługi opiekuńcze</t>
  </si>
  <si>
    <t xml:space="preserve"> PRZYCHODY I WYDATKI ŚRODKÓW SPECJALNYCH</t>
  </si>
  <si>
    <t>dział 600 - Transport i łączność,</t>
  </si>
  <si>
    <t>rozdział  60014 - Drogi publiczne powiatowe</t>
  </si>
  <si>
    <t xml:space="preserve">  wpływy z opłat za zajęcie pasa drogowego       </t>
  </si>
  <si>
    <t>rozdział  60016 - Drogi publiczne gminne</t>
  </si>
  <si>
    <t xml:space="preserve">wydatki bieżące na utrzymanie dróg </t>
  </si>
  <si>
    <t xml:space="preserve">                ZAKŁAD BUDYNKÓW KOMUNALNYCH  -  dz.700, rozdz. 70001</t>
  </si>
  <si>
    <t xml:space="preserve">opłaty czynszowe        </t>
  </si>
  <si>
    <t xml:space="preserve">  w tym:   z lokali ZBK</t>
  </si>
  <si>
    <t xml:space="preserve">                z lokali użytkowych</t>
  </si>
  <si>
    <t>sprzedaż CO</t>
  </si>
  <si>
    <t>dotacja inwestycyjna</t>
  </si>
  <si>
    <t xml:space="preserve"> w tym:</t>
  </si>
  <si>
    <t>Wydatki płacowe z pochodnymi</t>
  </si>
  <si>
    <t>z tego :           wynagrodzenia osobowe</t>
  </si>
  <si>
    <t xml:space="preserve">                       dodatkowe wynagrodzenie roczne </t>
  </si>
  <si>
    <t xml:space="preserve">                       składki na ubezpieczenie społeczne</t>
  </si>
  <si>
    <t xml:space="preserve">                       składki na Fundusz Pracy</t>
  </si>
  <si>
    <t>Wydatki majątkowe</t>
  </si>
  <si>
    <t xml:space="preserve">w tym: </t>
  </si>
  <si>
    <t xml:space="preserve">      wydatki na finansowanie inwestycji z dotacji -</t>
  </si>
  <si>
    <t xml:space="preserve">     wydatki na inwestycje ze środków własnych:</t>
  </si>
  <si>
    <t xml:space="preserve">    aluminiową - lok. użytkowe 11-go Listopada 1,3,5</t>
  </si>
  <si>
    <t xml:space="preserve">     wydatki na zakupy inwestycyjne</t>
  </si>
  <si>
    <t>Wpłaty do budżetu nadwyżki środków obrotowych</t>
  </si>
  <si>
    <r>
      <t xml:space="preserve">dotacja przedmiotowa </t>
    </r>
    <r>
      <rPr>
        <sz val="10"/>
        <rFont val="Arial CE"/>
        <family val="2"/>
      </rPr>
      <t>na remonty w placówkach oświaty</t>
    </r>
  </si>
  <si>
    <r>
      <t xml:space="preserve">dotacja przedmiotowa </t>
    </r>
    <r>
      <rPr>
        <sz val="10"/>
        <rFont val="Arial CE"/>
        <family val="2"/>
      </rPr>
      <t xml:space="preserve">na bieżące utrzymanie dróg powiatowych </t>
    </r>
  </si>
  <si>
    <r>
      <t xml:space="preserve">dotacja przedmiotowa </t>
    </r>
    <r>
      <rPr>
        <sz val="10"/>
        <rFont val="Arial CE"/>
        <family val="2"/>
      </rPr>
      <t xml:space="preserve">na bieżące utrzymanie dróg gminnych </t>
    </r>
  </si>
  <si>
    <r>
      <t xml:space="preserve">dotacja przedmiotowa </t>
    </r>
    <r>
      <rPr>
        <sz val="10"/>
        <rFont val="Arial CE"/>
        <family val="2"/>
      </rPr>
      <t>na bieżące utrzymanie cmentarza komunalnego</t>
    </r>
  </si>
  <si>
    <r>
      <t xml:space="preserve">dotacja przedmiotowa </t>
    </r>
    <r>
      <rPr>
        <sz val="10"/>
        <rFont val="Arial CE"/>
        <family val="2"/>
      </rPr>
      <t>na bieżące oczyszczanie miasta</t>
    </r>
  </si>
  <si>
    <r>
      <t xml:space="preserve">dotacja przedmiotowa </t>
    </r>
    <r>
      <rPr>
        <sz val="10"/>
        <rFont val="Arial CE"/>
        <family val="2"/>
      </rPr>
      <t>na utrzymanie zieleni w mieście</t>
    </r>
  </si>
  <si>
    <r>
      <t xml:space="preserve">dotacja przedmiotowa </t>
    </r>
    <r>
      <rPr>
        <sz val="10"/>
        <rFont val="Arial CE"/>
        <family val="2"/>
      </rPr>
      <t>na usuwanie wód deszczowych</t>
    </r>
  </si>
  <si>
    <r>
      <t xml:space="preserve">dotacja przedmiotowa </t>
    </r>
    <r>
      <rPr>
        <sz val="10"/>
        <rFont val="Arial CE"/>
        <family val="2"/>
      </rPr>
      <t>na remonty kanalizacji deszczowej</t>
    </r>
  </si>
  <si>
    <r>
      <t xml:space="preserve">dotacja przedmiotowa </t>
    </r>
    <r>
      <rPr>
        <sz val="10"/>
        <rFont val="Arial CE"/>
        <family val="2"/>
      </rPr>
      <t>na wodę na basen</t>
    </r>
  </si>
  <si>
    <r>
      <t xml:space="preserve">dotacja przedmiotowa </t>
    </r>
    <r>
      <rPr>
        <sz val="10"/>
        <rFont val="Arial CE"/>
        <family val="2"/>
      </rPr>
      <t xml:space="preserve">na oświetlenie placów i dróg </t>
    </r>
  </si>
  <si>
    <r>
      <t xml:space="preserve">dotacja przedmiotowa </t>
    </r>
    <r>
      <rPr>
        <sz val="10"/>
        <rFont val="Arial CE"/>
        <family val="2"/>
      </rPr>
      <t>na remonty i awarie w budynkach szkolnych</t>
    </r>
  </si>
  <si>
    <r>
      <t xml:space="preserve">dotacja przedmiotowa </t>
    </r>
    <r>
      <rPr>
        <sz val="10"/>
        <rFont val="Arial CE"/>
        <family val="2"/>
      </rPr>
      <t xml:space="preserve">na remonty i awarie w budynkach gimnazjów </t>
    </r>
  </si>
  <si>
    <t>3.DOTACJE NA ZADANIA REALIZOWANE NA PODSTAWIE POROZUMIEŃ - POWIAT</t>
  </si>
  <si>
    <t xml:space="preserve">Dotacja na utrzymanie gotowości bojowej dla OSP  </t>
  </si>
  <si>
    <t xml:space="preserve">Sprzedaż wody </t>
  </si>
  <si>
    <t xml:space="preserve">Odbiór ścieków </t>
  </si>
  <si>
    <t>Pozostałe usługi</t>
  </si>
  <si>
    <t>Bieżące utrzymanie dróg</t>
  </si>
  <si>
    <r>
      <t xml:space="preserve">dotacja przedmiotowa </t>
    </r>
    <r>
      <rPr>
        <sz val="10"/>
        <rFont val="Arial CE"/>
        <family val="2"/>
      </rPr>
      <t>na wodę na basen miejski,</t>
    </r>
  </si>
  <si>
    <t>usuwanie wód deszcz.remonty kanalizacji deszczowej,</t>
  </si>
  <si>
    <t xml:space="preserve">bieżące utrzymanie dróg,oczyszczanie miasta, </t>
  </si>
  <si>
    <t>ulic,utrzymanie zieleni</t>
  </si>
  <si>
    <t>pozostałe odsetki</t>
  </si>
  <si>
    <t>Wydatki bieżace</t>
  </si>
  <si>
    <t>w tym                           wynagrodzenia osobowe</t>
  </si>
  <si>
    <t xml:space="preserve"> inwestycje</t>
  </si>
  <si>
    <t>5.DOTACJE DLA JEDNOSTEK PRZEKAZYWANE NA PODSTAWIE USTAW</t>
  </si>
  <si>
    <r>
      <t xml:space="preserve">dotacja przedmiotowa </t>
    </r>
    <r>
      <rPr>
        <sz val="10"/>
        <rFont val="Arial CE"/>
        <family val="2"/>
      </rPr>
      <t>na podlewanie zieleni</t>
    </r>
  </si>
  <si>
    <t xml:space="preserve">PRZYCHODY </t>
  </si>
  <si>
    <t xml:space="preserve">4.DOTACJE DLA ORGANIZACJI POZARZĄDOWYCH I INNYCH PODMIOTÓW </t>
  </si>
  <si>
    <t xml:space="preserve">  REALIZUJĄCYCH ZADANIA POŻYTKU PUBLICZNEGO</t>
  </si>
  <si>
    <t>BEZPIECZEŃSTWO PUBLICZNE I OCHRONA PRZECIWPOŻAROWA</t>
  </si>
  <si>
    <t xml:space="preserve">                      ZAKŁAD INŻYNIERII KOMUNALNEJ   -  dz.900, rozdz.90017</t>
  </si>
  <si>
    <t>nazwa i lokalizacja zadania</t>
  </si>
  <si>
    <t>nakłady ogółem</t>
  </si>
  <si>
    <t>UMC</t>
  </si>
  <si>
    <t>Przychody z zaciągniętych pożyczek i kredytów na rynku krajowym</t>
  </si>
  <si>
    <t xml:space="preserve">Dotacja podmiotowa z budżetu dla instytucji kultury - BIBLIOTEKA </t>
  </si>
  <si>
    <t xml:space="preserve">PLAN </t>
  </si>
  <si>
    <t xml:space="preserve">Załącznik nr 3 </t>
  </si>
  <si>
    <t xml:space="preserve">Załącznik nr 6 </t>
  </si>
  <si>
    <t xml:space="preserve">Załącznik nr 7 </t>
  </si>
  <si>
    <t xml:space="preserve">Załącznik nr 9 </t>
  </si>
  <si>
    <t xml:space="preserve">Załącznik nr 8 </t>
  </si>
  <si>
    <t xml:space="preserve">Dotacja celowa dla Powiatu na zadania realizowane na podstawie porozumień </t>
  </si>
  <si>
    <r>
      <t xml:space="preserve">dotacja przedmiotowa </t>
    </r>
    <r>
      <rPr>
        <sz val="10"/>
        <rFont val="Arial CE"/>
        <family val="2"/>
      </rPr>
      <t>na remonty i awarie w budynkach przedszkoli</t>
    </r>
  </si>
  <si>
    <t xml:space="preserve">Załącznik nr 5 </t>
  </si>
  <si>
    <t>WYDATKI</t>
  </si>
  <si>
    <t xml:space="preserve">DZIAŁ </t>
  </si>
  <si>
    <t>ROZDZIAŁ</t>
  </si>
  <si>
    <t>Wydatki bieżące</t>
  </si>
  <si>
    <t>TRANSPORT I ŁĄCZNOŚĆ</t>
  </si>
  <si>
    <t>ADMINISTRACJA PUBLICZNA</t>
  </si>
  <si>
    <t>składki na Fundusz Pracy</t>
  </si>
  <si>
    <t>zakupy inwestycyjne</t>
  </si>
  <si>
    <t>§</t>
  </si>
  <si>
    <t>DZIAŁALNOŚĆ USŁUGOWA</t>
  </si>
  <si>
    <t>Cmentarze</t>
  </si>
  <si>
    <t>DZIAŁ</t>
  </si>
  <si>
    <t>ZIK</t>
  </si>
  <si>
    <t>ZBK</t>
  </si>
  <si>
    <t>WOLNE ŚRODKI</t>
  </si>
  <si>
    <t>Stan funduszu na początek roku</t>
  </si>
  <si>
    <t>Drogi publiczne powiatowe</t>
  </si>
  <si>
    <t>Wpływy z usług</t>
  </si>
  <si>
    <t>Wpływy z usług, w tym:</t>
  </si>
  <si>
    <t>składki na ubezpieczenie społeczne</t>
  </si>
  <si>
    <t>Wydatki ze środków własnych:</t>
  </si>
  <si>
    <t>PRZYCHODY</t>
  </si>
  <si>
    <t>w tym:</t>
  </si>
  <si>
    <t>ROZCHODY</t>
  </si>
  <si>
    <t>Stan funduszu na koniec roku</t>
  </si>
  <si>
    <t>POMOC SPOŁECZNA</t>
  </si>
  <si>
    <t xml:space="preserve">    </t>
  </si>
  <si>
    <t>WYSZCZEGÓLNIENIE</t>
  </si>
  <si>
    <t>KWOTA</t>
  </si>
  <si>
    <t>Spłaty otrzymanych krajowych pożyczek i kredytów</t>
  </si>
  <si>
    <t>ZESTAWIENIE UDZIELANYCH PRZEZ GMINĘ DOTACJI</t>
  </si>
  <si>
    <t>RAZEM</t>
  </si>
  <si>
    <t>RAZEM DOTACJE</t>
  </si>
  <si>
    <t>DOCHODY</t>
  </si>
  <si>
    <t>DOTACJE CELOWE OTRZYMANE Z BUDŻETU PAŃSTWA NA REALIZACJĘ ZADAŃ BIEŻĄCYCH Z ZAKRESU ADMINISTRACJI RZĄDOWEJ ORAZ INNYCH ZADAŃ ZLECONYCH GMINIE                             / ZWIĄZKOM GMIN/</t>
  </si>
  <si>
    <t>Urzędy wojewódzkie</t>
  </si>
  <si>
    <t>PLAN DOCHODÓW I WYDATKÓW ZWIĄZANYCH Z REALIZACJĄ ZADAŃ  ZLECONYCH Z ZAKRESU ADMINISTRACJI RZĄDOWEJ   NA 2005 ROK</t>
  </si>
  <si>
    <t>Świadczenia rodzinne oraz składki na ubezpieczenia emerytalne i rentowe z ubezpieczenia społecznego</t>
  </si>
  <si>
    <t>PLAN DOCHODÓW I WYDATKÓW ZWIĄZANYCH Z REALIZACJĄ PRZEZ GMINĘ ZADAŃ  NA PODSTAWIE POROZUMIEŃ Z ORGANAMI ADMINISTRACJI RZĄDOWEJ  NA 2005 ROK</t>
  </si>
  <si>
    <t>PLANOWANE DOCHODY I WYDATKI ZWIĄZANE Z REALIZACJĄ PRZEZ GMINĘ ZADAŃ NA PODSTAWIE POROZUMIEŃ MIĘDZY JEDNOSTKAMI SAMORZĄDU TERYTORIALNEGO NA 2005 ROK</t>
  </si>
  <si>
    <t xml:space="preserve">                                          PLAN  NA 2005 ROK</t>
  </si>
  <si>
    <t>PLAN  2005</t>
  </si>
  <si>
    <t>1. Modernizacja bud. przy ul. Szpitalna 24 - ocieplenie</t>
  </si>
  <si>
    <t xml:space="preserve">2. Wymiana stolowej ślusarki okiennej i drzwiowej na </t>
  </si>
  <si>
    <t>3.Modernizacja budynku mieszkalnego ul. Reymonta 48</t>
  </si>
  <si>
    <t xml:space="preserve">      PLAN  NA  2005  ROK</t>
  </si>
  <si>
    <t>ZESTAWIENIE PRZYCHODÓW I WYDATKOW GMINNEGO FUNDUSZU OCHRONY ŚRODOWISKA I GOSPODARKI WODNEJ NA 2005 ROK</t>
  </si>
  <si>
    <t>-projekt-</t>
  </si>
  <si>
    <t xml:space="preserve">Załącznik nr 1 </t>
  </si>
  <si>
    <t>PROGNOZOWANE DOCHODY WŁASNE  BUDŻETU MIASTA  CZELADŹ WEDŁUG DZIAŁÓW I ŹRÓDEŁ DOCHODÓW NA 2005 ROK</t>
  </si>
  <si>
    <t>PLAN</t>
  </si>
  <si>
    <t>W Y S Z C Z E G Ó L N I E N I E</t>
  </si>
  <si>
    <t>w zł</t>
  </si>
  <si>
    <t>2</t>
  </si>
  <si>
    <t>RAZEM  DOCHODY WŁASNE</t>
  </si>
  <si>
    <t>GOSPODARKA MIESZKANIOWA</t>
  </si>
  <si>
    <t>DOCHODY Z MAJĄTKU GMINY</t>
  </si>
  <si>
    <t>Dochody z opłat za zarząd, użytkowanie i użytkowanie wieczyste nieruchomości</t>
  </si>
  <si>
    <t>Dochody z najmu i dzierżawy składników majątkowych Skarbu Państwa lub jednostek samorządu terytorialnego oraz innych umów o podobnym charakterze</t>
  </si>
  <si>
    <t>Wpływy z tytułu przekształcenia prawa użytkowania wieczystego przysługującego osobom fizycznym w prawo własności</t>
  </si>
  <si>
    <t>Wpłaty z tytułu odpłatnego nabycia prawa własności nieruchomości</t>
  </si>
  <si>
    <t xml:space="preserve">Odsetki od nieterminowych wpłat </t>
  </si>
  <si>
    <t>OPŁATY LOKALNE</t>
  </si>
  <si>
    <t xml:space="preserve">Wpływy z opłat za korzystanie z cmentarza </t>
  </si>
  <si>
    <t>Wpływy z opłaty administracyjnej za czynności urzędowe</t>
  </si>
  <si>
    <t>Wpływy z innych opłat na podstawie ustaw - wpis lub zmiana wpisu działalności gospodarczej</t>
  </si>
  <si>
    <t>Wpływy z opłat za koncesje i licencje</t>
  </si>
  <si>
    <t>DOCHODY REALIZOWANE PRZEZ JEDNOSTKĘ - URZĄD</t>
  </si>
  <si>
    <t xml:space="preserve">Wpływy z  usług za ksero </t>
  </si>
  <si>
    <t xml:space="preserve">Prowizje od podatków, 5% udział w dochodach budżetu państwa </t>
  </si>
  <si>
    <t>BEZPIECZEŃSTWO PUBLICZNE I OCHRONA P/POŻ</t>
  </si>
  <si>
    <t>DOCHODY Z KAR PIENIĘŻNYCH I GRZYWIEN</t>
  </si>
  <si>
    <t>Grzywny, mandaty i inne kary pieniężne od ludności</t>
  </si>
  <si>
    <t>DOCHODY OD OSÓB PRAWNYCH , OD OSÓB FIZYCZNYCH I OD INNYCH JEDNOSTEK NIE POSIADAJĄCYCH OSOBOWOŚCI PRAWNEJ</t>
  </si>
  <si>
    <t>PODATKI</t>
  </si>
  <si>
    <t>Podatek opłacany w formie karty podatkowej</t>
  </si>
  <si>
    <t xml:space="preserve">Podatek od nieruchomości </t>
  </si>
  <si>
    <t>Podatek rolny</t>
  </si>
  <si>
    <t>Podatek od środków transportowych</t>
  </si>
  <si>
    <t xml:space="preserve">Podatek od spadków i darowizn </t>
  </si>
  <si>
    <t>Podatek od posiadania psów</t>
  </si>
  <si>
    <t>Podatek od czynności cywilnoprawnych</t>
  </si>
  <si>
    <t>OPŁATY</t>
  </si>
  <si>
    <t>Opłata skarbowa</t>
  </si>
  <si>
    <t>Opłata targowa</t>
  </si>
  <si>
    <t>Opłaty za umieszczanie reklam</t>
  </si>
  <si>
    <t>Opłaty za zezwolenia na sprzedaż napojów alkoholowych</t>
  </si>
  <si>
    <t xml:space="preserve">DOTACJE OTRZYMANE Z FUNDUSZY CELOWYCH / PFRON / NA REALIZACJĘ ZADAŃ BIEŻĄCYCH JEDNOSTEK SEKTORA FINANSÓW PUBLICZNYCH </t>
  </si>
  <si>
    <t xml:space="preserve">UDZIAŁY GMIN W PODATKACH STANOWIĄCYCH DOCHÓD BUDŻETU PAŃSTWA </t>
  </si>
  <si>
    <t>Udział w podatku dochodowym od osób fizycznych</t>
  </si>
  <si>
    <t>Udział w podatku dochodowym od osób prawnych</t>
  </si>
  <si>
    <t>OPŁATY PROLONGACYJNE ORAZ ODSETKI OD NIETERMINOWO REGULOWANYCH NALEŻNOŚCI</t>
  </si>
  <si>
    <t xml:space="preserve">Odsetki i opłata prolonacyjna </t>
  </si>
  <si>
    <t>RÓŻNE ROZLICZENIA</t>
  </si>
  <si>
    <t>SUBWENCJE</t>
  </si>
  <si>
    <t>Część oświatowa subwencji ogólnej dla jednostek samorządu terytorialnego</t>
  </si>
  <si>
    <t>Część rekompensująca subwencji ogólnej dla gmin</t>
  </si>
  <si>
    <t>ODSETKI OD ŚRODKÓW FINANSOWYCH GROMADZONYCH NA RACHUNKACH BANKOWYCH</t>
  </si>
  <si>
    <t>INNE DOCHODY</t>
  </si>
  <si>
    <t>OŚWIATA I WYCHOWANIE</t>
  </si>
  <si>
    <t>DOCHODY REALIZOWANE PRZEZ JEDNOSTKI BUDŻETOWE OŚWIATY</t>
  </si>
  <si>
    <t xml:space="preserve">Odpłatność za wyżywienie i opłata stała w przedszkolach </t>
  </si>
  <si>
    <t>DOCHODY REALIZOWANE PRZEZ JEDNOSTKĘ BUDŻETOWĄ - "SENIOR"</t>
  </si>
  <si>
    <t>Odpłatność pensjonariuszy</t>
  </si>
  <si>
    <t>DOCHODY REALIZOWANE PRZEZ JEDNOSTKĘ BUDŻETOWĄ - MOPS</t>
  </si>
  <si>
    <t>Zasiłki celowe zwrotne</t>
  </si>
  <si>
    <t>Odpłatność za usługi opiekuńcze</t>
  </si>
  <si>
    <t>DOTACJE CELOWE OTRZYMANE Z BUDŻETU PAŃSTWA NA REALIZACJĘ WŁASNYCH ZADAŃ BIEŻĄCYCH GMIN /ZWIĄZKÓW GMIN/</t>
  </si>
  <si>
    <t>EDUKACYJNA OPIEKA WYCHOWAWCZA</t>
  </si>
  <si>
    <t>Odpłatność za wyżywienie w świetlicach szkolnych</t>
  </si>
  <si>
    <t>Odpłatność rodziców za kolonie</t>
  </si>
  <si>
    <t>DOTACJE OTRZYMANE Z FUNDUSZY CELOWYCH NA REALIZACJĘ ZADAŃ BIEŻĄCYCH JEDNOSTEK SEKTORA FINANSÓW PUBLICZNYCH</t>
  </si>
  <si>
    <t>Dofinansowanie zielonych szkół WFOŚiGW</t>
  </si>
  <si>
    <t>GOSPODARKA KOMUNALNA I OCHRONA ŚRODOWISKA</t>
  </si>
  <si>
    <t>WPŁYWY Z OPŁATY PRODUKTOWEJ</t>
  </si>
  <si>
    <t>KULTURA FIZYCZNA I SPORT</t>
  </si>
  <si>
    <t>DOCHODY REALIZOWANE PRZEZ JEDNOSTKĘ BUDŻETOWĄ - MOSiR</t>
  </si>
  <si>
    <t>Dochody z najmu</t>
  </si>
  <si>
    <t>PLAN 2005   DOCHODY</t>
  </si>
  <si>
    <t>PLAN 2005</t>
  </si>
  <si>
    <t>UDZIAŁ %</t>
  </si>
  <si>
    <t xml:space="preserve">ADMINISTRACJA PUBLICZNA </t>
  </si>
  <si>
    <t xml:space="preserve"> </t>
  </si>
  <si>
    <t xml:space="preserve">Załącznik nr 2 </t>
  </si>
  <si>
    <t>PLAN WYDATKÓW WŁASNYCH BUDŻETU MIASTA CZELADŹ NA 2005 ROK</t>
  </si>
  <si>
    <t>WYDATKI  WŁASNE</t>
  </si>
  <si>
    <t>WYDATKI WŁASNE OGÓŁEM , W  TYM :</t>
  </si>
  <si>
    <t>WYDATKI BIEŻĄCE</t>
  </si>
  <si>
    <t>WYDATKI MAJĄTKOWE</t>
  </si>
  <si>
    <t>ROZCHODY OGÓŁEM, W TYM :</t>
  </si>
  <si>
    <t>SPŁATA RAT POŻYCZEK I KREDYTÓW</t>
  </si>
  <si>
    <t>RAZEM WYDATKI  I ROZCHODY</t>
  </si>
  <si>
    <t>PLANOWANE DOCHODY OGÓŁEM</t>
  </si>
  <si>
    <t>PRZYCHODY OGÓŁEM, W TYM:</t>
  </si>
  <si>
    <t>KREDYTY I POŻYCZKI OTRZYMANE RAZEM, W TYM :</t>
  </si>
  <si>
    <t xml:space="preserve">KREDYTY </t>
  </si>
  <si>
    <t>&gt;Adaptacja budynku po Szpitalu Psychiatrycznym</t>
  </si>
  <si>
    <t xml:space="preserve">&gt;Remont budynku Urzędu Miasta </t>
  </si>
  <si>
    <t>&gt;Termomodernizacja obiektu przy ul. 11 Listopada 8</t>
  </si>
  <si>
    <t>&gt;Termomodernizacja budynku biblioteki 1 Maja - projekt</t>
  </si>
  <si>
    <t xml:space="preserve">&gt;Budynek przy ul. Trznadla 1 </t>
  </si>
  <si>
    <t xml:space="preserve">&gt;Modernizacja wewnętrzna instalacji co w budynku przy ul. Zwycięstwa </t>
  </si>
  <si>
    <t>&gt;Wykonanie kompleksu boisk SP 7</t>
  </si>
  <si>
    <t xml:space="preserve">&gt;Termomodernizacja przedszkola P 1 </t>
  </si>
  <si>
    <t>&gt;Termomodernizacja przedszkola P 9</t>
  </si>
  <si>
    <t>&gt;Termomodernizacja przedszkola P 10</t>
  </si>
  <si>
    <t>&gt;Termomodernizacja przedszkola P 7</t>
  </si>
  <si>
    <t>&gt;Budowa kompleksu  boisk G1</t>
  </si>
  <si>
    <t>&gt;Zmiana sposobu ogrzewania SP 1</t>
  </si>
  <si>
    <t>&gt;Kanalizacja 21 Listopada</t>
  </si>
  <si>
    <t>POŻYCZKI</t>
  </si>
  <si>
    <t>SPŁATY POŻYCZEK UDZIELONYCH</t>
  </si>
  <si>
    <t>RAZEM DOCHODY  I  PRZYCHODY</t>
  </si>
  <si>
    <t>DOCHODY I PRZYCHODY-WYDATKI I ROZCHODY</t>
  </si>
  <si>
    <t>PROJEKT</t>
  </si>
  <si>
    <t>010</t>
  </si>
  <si>
    <t>ROLNICTWO I ŁOWIECTWO</t>
  </si>
  <si>
    <t>01030</t>
  </si>
  <si>
    <t xml:space="preserve">IZBY ROLNICZE </t>
  </si>
  <si>
    <r>
      <t>WYDATKI BIEŻĄCE</t>
    </r>
    <r>
      <rPr>
        <sz val="8"/>
        <rFont val="Arial CE"/>
        <family val="2"/>
      </rPr>
      <t xml:space="preserve"> </t>
    </r>
  </si>
  <si>
    <t>01095</t>
  </si>
  <si>
    <t>POZOSTAŁA DZIAŁALNOŚĆ</t>
  </si>
  <si>
    <t xml:space="preserve">WYDATKI BIEŻĄCE </t>
  </si>
  <si>
    <t>LOKALNY TRANSPORT ZBIOROWY</t>
  </si>
  <si>
    <r>
      <t>WYDATKI BIEŻĄCE</t>
    </r>
    <r>
      <rPr>
        <sz val="8"/>
        <rFont val="Arial CE"/>
        <family val="2"/>
      </rPr>
      <t>- wpłaty na rzecz KZK GOP</t>
    </r>
  </si>
  <si>
    <t xml:space="preserve">WYDATKI BIEŻĄCE, w tym; </t>
  </si>
  <si>
    <r>
      <t xml:space="preserve">dotacja przedmiotowa </t>
    </r>
    <r>
      <rPr>
        <sz val="8"/>
        <rFont val="Arial CE"/>
        <family val="2"/>
      </rPr>
      <t>dla zakładu budżetowego ZIK na utrzymanie dróg powiatowych</t>
    </r>
  </si>
  <si>
    <t>DROGI PUBLICZNE GMINNE</t>
  </si>
  <si>
    <t xml:space="preserve">WYDATKI BIEŻĄCE, w tym </t>
  </si>
  <si>
    <r>
      <t xml:space="preserve">dotacja przedmiotowa </t>
    </r>
    <r>
      <rPr>
        <sz val="8"/>
        <rFont val="Arial CE"/>
        <family val="2"/>
      </rPr>
      <t xml:space="preserve">dla zakładu budżetowego ZIK na utrzymanie dróg gminnych </t>
    </r>
  </si>
  <si>
    <t xml:space="preserve">GOSPODARKA MIESZKANIOWA  </t>
  </si>
  <si>
    <t>ZAKŁADY GOSPODARKI MIESZKANIOWEJ  ZBK</t>
  </si>
  <si>
    <t>WYDATKI MAJĄTKOWE, w tym :</t>
  </si>
  <si>
    <t>GOSPODARKA GRUNTAMI I NIERUCHOMOŚCIAMI</t>
  </si>
  <si>
    <r>
      <t xml:space="preserve">WYDATKI MAJĄTKOWE </t>
    </r>
    <r>
      <rPr>
        <sz val="8"/>
        <rFont val="Arial CE"/>
        <family val="2"/>
      </rPr>
      <t xml:space="preserve"> - zakupy nieruchomości </t>
    </r>
  </si>
  <si>
    <t xml:space="preserve">DZIAŁALNOŚĆ USŁUGOWA </t>
  </si>
  <si>
    <t>PLANY ZAGOSPODAROWANIA PRZESTRZENNEGO</t>
  </si>
  <si>
    <t>PRACE GEODEZYJNE I KARTOGRAFICZNE /NIEINWESTYCYJNE/</t>
  </si>
  <si>
    <r>
      <t>WYDATKI BIEŻĄCE</t>
    </r>
    <r>
      <rPr>
        <sz val="10"/>
        <rFont val="Arial CE"/>
        <family val="2"/>
      </rPr>
      <t xml:space="preserve"> </t>
    </r>
  </si>
  <si>
    <t>CMENTARZE</t>
  </si>
  <si>
    <r>
      <t>WYDATKI BIEŻĄCE, w tym</t>
    </r>
    <r>
      <rPr>
        <sz val="10"/>
        <rFont val="Arial CE"/>
        <family val="2"/>
      </rPr>
      <t xml:space="preserve"> </t>
    </r>
  </si>
  <si>
    <r>
      <t xml:space="preserve">&gt;dotacja przedmiotowa </t>
    </r>
    <r>
      <rPr>
        <sz val="8"/>
        <rFont val="Arial CE"/>
        <family val="2"/>
      </rPr>
      <t>dla zakładu budżetowego ZIK na utrzymanie cmentarza komunalnego</t>
    </r>
  </si>
  <si>
    <t xml:space="preserve">RADY GMIN  /MIAST I MIAST NA PRAWACH POWIATU/ </t>
  </si>
  <si>
    <t xml:space="preserve">URZĘDY GMIN/MIAST I MIAST NA PRAWACH POWIATU </t>
  </si>
  <si>
    <t>WYDATKI BIEŻĄCE , w tym :</t>
  </si>
  <si>
    <r>
      <t>wynagrodzenia i pochodne</t>
    </r>
    <r>
      <rPr>
        <sz val="10"/>
        <rFont val="Arial CE"/>
        <family val="2"/>
      </rPr>
      <t xml:space="preserve">  </t>
    </r>
  </si>
  <si>
    <t xml:space="preserve">&gt;wynagrodzenia osobowe </t>
  </si>
  <si>
    <t xml:space="preserve">&gt;składki na ubezpieczenia społeczne </t>
  </si>
  <si>
    <t>&gt;składki na Fundusz Pracy</t>
  </si>
  <si>
    <t>&gt;dodatkowe wynagrodzenie roczne</t>
  </si>
  <si>
    <t>odpisy na zakład. fund.świadczeń socjalnych</t>
  </si>
  <si>
    <r>
      <t xml:space="preserve">pozostałe wydatki bieżące </t>
    </r>
    <r>
      <rPr>
        <sz val="8"/>
        <rFont val="Arial CE"/>
        <family val="2"/>
      </rPr>
      <t xml:space="preserve"> </t>
    </r>
  </si>
  <si>
    <t>zakupy komputerów, oprogramowania i oprzyrządowania</t>
  </si>
  <si>
    <t>POZOSTAŁA  DZIAŁALNOŚĆ</t>
  </si>
  <si>
    <t>System Elektronicznej Komunikacji Administracji Publicznej</t>
  </si>
  <si>
    <t>OCHOTNICZE STRAŻE POŻARNE</t>
  </si>
  <si>
    <r>
      <t xml:space="preserve">dotacja </t>
    </r>
    <r>
      <rPr>
        <sz val="10"/>
        <rFont val="Arial CE"/>
        <family val="0"/>
      </rPr>
      <t>na utrzymanie gotowości bojowej</t>
    </r>
  </si>
  <si>
    <t>OBRONA CYWILNA</t>
  </si>
  <si>
    <t xml:space="preserve">STRAŻ MIEJSKA </t>
  </si>
  <si>
    <r>
      <t xml:space="preserve">WYDATKI MAJĄTKOWE </t>
    </r>
    <r>
      <rPr>
        <sz val="8"/>
        <rFont val="Arial CE"/>
        <family val="2"/>
      </rPr>
      <t xml:space="preserve"> </t>
    </r>
    <r>
      <rPr>
        <sz val="10"/>
        <rFont val="Arial CE"/>
        <family val="2"/>
      </rPr>
      <t xml:space="preserve">- zakupy inwestycyjne </t>
    </r>
  </si>
  <si>
    <t>DOCHODY OD OSÓB PRAWNYCH, OD OSÓB FIZYCZNYCH I OD INNYCH JEDNOSTEK NIEPOSIADAJĄCYCH OSOBOWOŚCI PRAWNEJ ORAZ WYDATKI ZWIĄZANE Z ICH POBOREM</t>
  </si>
  <si>
    <t>POBÓR PODATKÓW, OPŁAT I NIEPODDTKOWYCH NALEŻNOŚCI BUDŻETOWYCH</t>
  </si>
  <si>
    <t>WYDATKI BIEŻĄCE, w tym :</t>
  </si>
  <si>
    <t xml:space="preserve">wynagrodzenia i pochodne  </t>
  </si>
  <si>
    <t>OBSŁUGA DŁUGU PUBLICZNEGO</t>
  </si>
  <si>
    <t xml:space="preserve">WYDATKI BIEŻĄCE, w tym :  </t>
  </si>
  <si>
    <t>wydatki na obsługę długu</t>
  </si>
  <si>
    <t>wydatki z tytułu poręczeń i gwarancji</t>
  </si>
  <si>
    <t xml:space="preserve">RÓŻNE ROZLICZENIA </t>
  </si>
  <si>
    <t>REZERWY OGÓLNE I CELOWE</t>
  </si>
  <si>
    <r>
      <t>WYDATKI BIEŻĄCE -</t>
    </r>
    <r>
      <rPr>
        <sz val="8"/>
        <rFont val="Arial CE"/>
        <family val="2"/>
      </rPr>
      <t xml:space="preserve"> rezerwa</t>
    </r>
  </si>
  <si>
    <t>SZKOŁY PODSTAWOWE</t>
  </si>
  <si>
    <r>
      <t>wynagrodzenia i pochodne</t>
    </r>
    <r>
      <rPr>
        <sz val="8"/>
        <rFont val="Arial CE"/>
        <family val="2"/>
      </rPr>
      <t xml:space="preserve">  </t>
    </r>
  </si>
  <si>
    <t>&gt;wynagrodzenia osobowe</t>
  </si>
  <si>
    <t>&gt;składki na PFRON</t>
  </si>
  <si>
    <t xml:space="preserve">dotacja przedmiotowa dla Zakładu Budżetowego ZBK na remonty i awarie w budynkach szkolnych </t>
  </si>
  <si>
    <t>WYDATKI MAJĄTKOWE w tym:</t>
  </si>
  <si>
    <t>&gt;dotacja inwestycyjna dla ZBK na SP1 zmiana sposobu ogrzewania</t>
  </si>
  <si>
    <t>&gt;dotacja inwestycyjna dla ZBK na SP 7 budowa kompleksu boisk</t>
  </si>
  <si>
    <t xml:space="preserve">PRZEDSZKOLA </t>
  </si>
  <si>
    <r>
      <t>wynagrodzenia i pochodne</t>
    </r>
    <r>
      <rPr>
        <sz val="8"/>
        <rFont val="Arial CE"/>
        <family val="2"/>
      </rPr>
      <t xml:space="preserve"> - </t>
    </r>
  </si>
  <si>
    <t>odpis na fundusz socjalny</t>
  </si>
  <si>
    <t xml:space="preserve">dotacja przedmiotowa dla Zakładu Budżetowego ZBK na remonty i awarie w budynkach przedszkoli </t>
  </si>
  <si>
    <r>
      <t>&gt;dotacja inwestycyjna</t>
    </r>
    <r>
      <rPr>
        <sz val="8"/>
        <rFont val="Arial CE"/>
        <family val="2"/>
      </rPr>
      <t xml:space="preserve"> dla ZBK na P 1 - termomodernizacja</t>
    </r>
  </si>
  <si>
    <r>
      <t>&gt;dotacja inwestycyjna</t>
    </r>
    <r>
      <rPr>
        <sz val="8"/>
        <rFont val="Arial CE"/>
        <family val="2"/>
      </rPr>
      <t xml:space="preserve"> dla ZBK na P 9 - termomodernizacja</t>
    </r>
  </si>
  <si>
    <r>
      <t xml:space="preserve">&gt;dotacja inwestycyjna </t>
    </r>
    <r>
      <rPr>
        <sz val="8"/>
        <rFont val="Arial CE"/>
        <family val="2"/>
      </rPr>
      <t>dla ZBK na P 10 - termomodernizacja</t>
    </r>
  </si>
  <si>
    <r>
      <t>&gt;</t>
    </r>
    <r>
      <rPr>
        <b/>
        <sz val="8"/>
        <rFont val="Arial CE"/>
        <family val="0"/>
      </rPr>
      <t>dotacja inwestycyjna</t>
    </r>
    <r>
      <rPr>
        <sz val="8"/>
        <rFont val="Arial CE"/>
        <family val="0"/>
      </rPr>
      <t xml:space="preserve"> dla ZBK</t>
    </r>
    <r>
      <rPr>
        <b/>
        <sz val="8"/>
        <rFont val="Arial CE"/>
        <family val="0"/>
      </rPr>
      <t xml:space="preserve"> </t>
    </r>
    <r>
      <rPr>
        <sz val="8"/>
        <rFont val="Arial CE"/>
        <family val="2"/>
      </rPr>
      <t>na P 7 - termomodernizacja</t>
    </r>
  </si>
  <si>
    <r>
      <t>&gt;</t>
    </r>
    <r>
      <rPr>
        <b/>
        <sz val="8"/>
        <rFont val="Arial CE"/>
        <family val="0"/>
      </rPr>
      <t>zakupy inwestycyjne</t>
    </r>
    <r>
      <rPr>
        <sz val="8"/>
        <rFont val="Arial CE"/>
        <family val="0"/>
      </rPr>
      <t>-</t>
    </r>
    <r>
      <rPr>
        <sz val="8"/>
        <rFont val="Arial CE"/>
        <family val="2"/>
      </rPr>
      <t xml:space="preserve"> zakup wyparzaczki dla P1</t>
    </r>
  </si>
  <si>
    <t>PRZEDSZKOLA (ODDZIAŁ PRZY SZKOLE NR 3)</t>
  </si>
  <si>
    <t>GIMNAZJA</t>
  </si>
  <si>
    <t xml:space="preserve">dotacja przedmiotowa dla Zakładu Budżetowego ZBK na remonty i awarie w budynkach gimnazjów </t>
  </si>
  <si>
    <r>
      <t>&gt;dotacja inwestycyjna</t>
    </r>
    <r>
      <rPr>
        <sz val="8"/>
        <rFont val="Arial CE"/>
        <family val="2"/>
      </rPr>
      <t xml:space="preserve"> dla ZBK na G 1 - program budowy boisk</t>
    </r>
  </si>
  <si>
    <t>KOMISJE EGZAMINACYJNE</t>
  </si>
  <si>
    <t>OCHRONA ZDROWIA</t>
  </si>
  <si>
    <t>PRZECIWDZIAŁANIE  ALKOHOLIZMOWI</t>
  </si>
  <si>
    <r>
      <t>dotacje celowe</t>
    </r>
    <r>
      <rPr>
        <sz val="10"/>
        <rFont val="Arial CE"/>
        <family val="2"/>
      </rPr>
      <t xml:space="preserve"> </t>
    </r>
  </si>
  <si>
    <t>&gt;dla powiatu na zadania realizowane na podstawie porozumień</t>
  </si>
  <si>
    <t>&gt;na finansowanie lub dofinansowanie zadań zleconych do realizacji stowarzyszeniom w zakresie przeciwdziałania patologiom społecznym</t>
  </si>
  <si>
    <t>IZBY  WYTRZEŹWIEŃ</t>
  </si>
  <si>
    <t xml:space="preserve">POMOC SPOŁECZNA </t>
  </si>
  <si>
    <t>PLACÓWKI OPIEKUŃCZO WYCHOWAWCZE</t>
  </si>
  <si>
    <t>OŚRODKI WSPARCIA</t>
  </si>
  <si>
    <t>WYDATKI MAJĄTKOWE -zakupy inwestycyjne</t>
  </si>
  <si>
    <r>
      <t xml:space="preserve">WYDATKI BIEŻĄCE  - </t>
    </r>
    <r>
      <rPr>
        <sz val="10"/>
        <rFont val="Arial CE"/>
        <family val="2"/>
      </rPr>
      <t>świadczenia społeczne</t>
    </r>
  </si>
  <si>
    <t>DODATKI  MIESZKANIOWE</t>
  </si>
  <si>
    <r>
      <t xml:space="preserve">WYDATKI BIEŻĄCE - </t>
    </r>
    <r>
      <rPr>
        <sz val="10"/>
        <rFont val="Arial CE"/>
        <family val="2"/>
      </rPr>
      <t xml:space="preserve">wypłata dodatków </t>
    </r>
  </si>
  <si>
    <t>OŚRODKI POMOCY SPOŁECZNEJ</t>
  </si>
  <si>
    <t xml:space="preserve">WYDATKI BIEŻĄCE  </t>
  </si>
  <si>
    <t xml:space="preserve">POZOSTAŁE ZADANIA W ZAKRESIE POLITYKI SPOŁECZNEJ </t>
  </si>
  <si>
    <t>ŻŁOBKI</t>
  </si>
  <si>
    <t>ŚWIETLICE  SZKOLNE</t>
  </si>
  <si>
    <t>OCZYSZCZANIE MIAST I WSI</t>
  </si>
  <si>
    <t xml:space="preserve">&gt;dotacja przedmiotowa dla Zakładu Budżetowego ZIK na oczyszczanie miasta </t>
  </si>
  <si>
    <t>UTRZYMANIE ZIELENI W MIASTACH I GMINACH</t>
  </si>
  <si>
    <t xml:space="preserve">&gt;dotacja przedmiotowa dla Zakładu Budżetowego ZIK na utrzymanie zieleni </t>
  </si>
  <si>
    <t>OŚWIETLENIE ULIC  PLACÓW  I DRÓG</t>
  </si>
  <si>
    <t xml:space="preserve">&gt;dotacja przedmiotowa dla Zakładu Budżetowego ZIK na oświetlenie </t>
  </si>
  <si>
    <t>ZAKŁADY GOSPODARKI KOMUNALNEJ</t>
  </si>
  <si>
    <r>
      <t xml:space="preserve">&gt;dotacja przedmiotowa </t>
    </r>
    <r>
      <rPr>
        <sz val="8"/>
        <rFont val="Arial CE"/>
        <family val="0"/>
      </rPr>
      <t xml:space="preserve">dla Zakładu Budżetowego ZIK na usuwanie wód deszczowych </t>
    </r>
  </si>
  <si>
    <r>
      <t xml:space="preserve">&gt;dotacja przedmiotowa </t>
    </r>
    <r>
      <rPr>
        <sz val="8"/>
        <rFont val="Arial CE"/>
        <family val="0"/>
      </rPr>
      <t>dla Zakładu Budżetowego ZIK na remonty kanalizacji deszczowej</t>
    </r>
  </si>
  <si>
    <r>
      <t xml:space="preserve">&gt;dotacja przedmiotowa </t>
    </r>
    <r>
      <rPr>
        <sz val="8"/>
        <rFont val="Arial CE"/>
        <family val="0"/>
      </rPr>
      <t>dla Zakładu Budżetowego ZIK na wodę na basen</t>
    </r>
  </si>
  <si>
    <r>
      <t xml:space="preserve">&gt;dotacja przedmiotowa </t>
    </r>
    <r>
      <rPr>
        <sz val="8"/>
        <rFont val="Arial CE"/>
        <family val="0"/>
      </rPr>
      <t>dla Zakładu Budżetowego ZIK na podlewanie zieleni</t>
    </r>
  </si>
  <si>
    <t>POZOSTAŁA DZIAŁALNOŚĆ WYDZIAŁ ROZWOJU</t>
  </si>
  <si>
    <t>KULTURA I OCHRONA DZIEDZICTWA NARODOWEGO</t>
  </si>
  <si>
    <t>POZOSTAŁE  ZADANIA  W  ZAKRESIE  KULTURY</t>
  </si>
  <si>
    <r>
      <t xml:space="preserve">&gt;dotacja celowa </t>
    </r>
    <r>
      <rPr>
        <sz val="8"/>
        <rFont val="Arial CE"/>
        <family val="2"/>
      </rPr>
      <t>na finansowanie lub dofinansowanie zadań zleconych do realizacji stowarzyszeniom w zakresie kultury, ochrony dóbr i tradycji</t>
    </r>
  </si>
  <si>
    <r>
      <t xml:space="preserve">&gt;pozostałe wydatki bieżące </t>
    </r>
    <r>
      <rPr>
        <sz val="8"/>
        <rFont val="Arial CE"/>
        <family val="2"/>
      </rPr>
      <t xml:space="preserve"> </t>
    </r>
  </si>
  <si>
    <t>BIBLIOTEKI</t>
  </si>
  <si>
    <t>&gt;dotacja  dla instytucji kultury</t>
  </si>
  <si>
    <t>OCHRONA I KONSERWACJA ZABYTKÓW- B-RM</t>
  </si>
  <si>
    <t xml:space="preserve"> INSTYTUCJE KULTURY FIZYCZNEJ  - MOSIR</t>
  </si>
  <si>
    <t xml:space="preserve">WYDATKI MAJĄTKOWE </t>
  </si>
  <si>
    <t>&gt;Remont budynku Hali Widowiskowo Sportowej</t>
  </si>
  <si>
    <t>&gt;zakupy inwestycyjne- zakup oprogramowania MOSiR</t>
  </si>
  <si>
    <r>
      <t xml:space="preserve">dotacja celowa </t>
    </r>
    <r>
      <rPr>
        <sz val="8"/>
        <rFont val="Arial CE"/>
        <family val="2"/>
      </rPr>
      <t>na finansowanie lub dofinansowanie zadań zleconych do realizacji stowarzyszeniom w zakresie kultury fizycznej</t>
    </r>
  </si>
  <si>
    <t>ZBIORCZE ZESTAWIENIE WYDATKÓW</t>
  </si>
  <si>
    <t xml:space="preserve">OGÓŁEM WYDATKI </t>
  </si>
  <si>
    <t>WYDATKI BIEŻĄCE, W TYM :</t>
  </si>
  <si>
    <t>WYNAGRODZENIA I POCHODNE</t>
  </si>
  <si>
    <t xml:space="preserve">ODPISY NA FUNDUSZ SOCJALNY </t>
  </si>
  <si>
    <t xml:space="preserve">DOTACJE PRZEKAZYWANE Z BUDŻETU W TYM:  </t>
  </si>
  <si>
    <t>&gt;DOTACJE PRZEDMIOTOWE dla zakładów budżetowych</t>
  </si>
  <si>
    <r>
      <t xml:space="preserve">dotacja przedmiotowa </t>
    </r>
    <r>
      <rPr>
        <sz val="8"/>
        <rFont val="Arial CE"/>
        <family val="2"/>
      </rPr>
      <t>dla zakładu budżetowego ZIK na utrzymanie cmentarza komunalnego</t>
    </r>
  </si>
  <si>
    <r>
      <t xml:space="preserve">dotacja przedmiotowa </t>
    </r>
    <r>
      <rPr>
        <sz val="8"/>
        <rFont val="Arial CE"/>
        <family val="2"/>
      </rPr>
      <t>dla zakładu budżetowego ZIK na oczyszczanie miasta</t>
    </r>
  </si>
  <si>
    <r>
      <t xml:space="preserve">dotacja przedmiotowa </t>
    </r>
    <r>
      <rPr>
        <sz val="8"/>
        <rFont val="Arial CE"/>
        <family val="2"/>
      </rPr>
      <t>dla zakładu budżetowego ZIK na utrzymanie zieleni</t>
    </r>
  </si>
  <si>
    <r>
      <t xml:space="preserve">dotacja przedmiotowa </t>
    </r>
    <r>
      <rPr>
        <sz val="8"/>
        <rFont val="Arial CE"/>
        <family val="2"/>
      </rPr>
      <t>dla zakładu budżetowego ZIK na oświetlenie</t>
    </r>
  </si>
  <si>
    <r>
      <t xml:space="preserve">dotacja przedmiotowa </t>
    </r>
    <r>
      <rPr>
        <sz val="8"/>
        <rFont val="Arial CE"/>
        <family val="2"/>
      </rPr>
      <t>dla zakładu budżetowego ZIK na usuwanie wód deszczowych</t>
    </r>
  </si>
  <si>
    <r>
      <t xml:space="preserve">dotacja przedmiotowa </t>
    </r>
    <r>
      <rPr>
        <sz val="8"/>
        <rFont val="Arial CE"/>
        <family val="2"/>
      </rPr>
      <t>dla zakładu budżetowego ZIK na remonty kanalizacji deszczowych</t>
    </r>
  </si>
  <si>
    <r>
      <t xml:space="preserve">dotacja przedmiotowa </t>
    </r>
    <r>
      <rPr>
        <sz val="8"/>
        <rFont val="Arial CE"/>
        <family val="2"/>
      </rPr>
      <t>dla zakładu budżetowego ZIK na wodę na basen</t>
    </r>
  </si>
  <si>
    <r>
      <t xml:space="preserve">dotacja przedmiotowa </t>
    </r>
    <r>
      <rPr>
        <sz val="8"/>
        <rFont val="Arial CE"/>
        <family val="2"/>
      </rPr>
      <t>dla zakładu budżetowego ZIK na podlewanie zieleni</t>
    </r>
  </si>
  <si>
    <r>
      <t>dotacja przedmiotowa</t>
    </r>
    <r>
      <rPr>
        <sz val="8"/>
        <rFont val="Arial CE"/>
        <family val="0"/>
      </rPr>
      <t xml:space="preserve"> dla zakładu budżetowego ZBK na remonty i awarie w budynkach szkolnych</t>
    </r>
    <r>
      <rPr>
        <b/>
        <sz val="8"/>
        <rFont val="Arial CE"/>
        <family val="2"/>
      </rPr>
      <t xml:space="preserve"> </t>
    </r>
  </si>
  <si>
    <r>
      <t>dotacja przedmiotowa</t>
    </r>
    <r>
      <rPr>
        <sz val="8"/>
        <rFont val="Arial CE"/>
        <family val="0"/>
      </rPr>
      <t xml:space="preserve"> dla zakładu budżetowego ZBK na remonty i awarie w budynkach gimnazjów</t>
    </r>
    <r>
      <rPr>
        <b/>
        <sz val="8"/>
        <rFont val="Arial CE"/>
        <family val="2"/>
      </rPr>
      <t xml:space="preserve"> </t>
    </r>
  </si>
  <si>
    <r>
      <t>dotacja przedmiotowa</t>
    </r>
    <r>
      <rPr>
        <sz val="8"/>
        <rFont val="Arial CE"/>
        <family val="0"/>
      </rPr>
      <t xml:space="preserve"> dla zakładu budżetowego ZBK na remonty i awarie w budynkach przedszkolnych</t>
    </r>
    <r>
      <rPr>
        <b/>
        <sz val="8"/>
        <rFont val="Arial CE"/>
        <family val="2"/>
      </rPr>
      <t xml:space="preserve"> </t>
    </r>
  </si>
  <si>
    <t>&gt;DOTACJE CELOWE</t>
  </si>
  <si>
    <r>
      <t>dotacja celowa</t>
    </r>
    <r>
      <rPr>
        <sz val="8"/>
        <rFont val="Arial CE"/>
        <family val="2"/>
      </rPr>
      <t xml:space="preserve"> dla powiatu na zadania realizowane na podstawie porozumień</t>
    </r>
  </si>
  <si>
    <r>
      <t>dotacja celowa</t>
    </r>
    <r>
      <rPr>
        <sz val="8"/>
        <rFont val="Arial CE"/>
        <family val="2"/>
      </rPr>
      <t xml:space="preserve"> na finansowanie lub dofinansowanie zadań zleconych do realizacji stowarzyszeniom w zakresie przeciwdziałania patologiom społecznym</t>
    </r>
  </si>
  <si>
    <r>
      <t xml:space="preserve">dotacja celowa </t>
    </r>
    <r>
      <rPr>
        <sz val="8"/>
        <rFont val="Arial CE"/>
        <family val="2"/>
      </rPr>
      <t>na finansowanie lub dofinansowanie zadań zleconych do realizacji stowarzyszeniom w zakresie kultury, ochrony dóbr i tradycji</t>
    </r>
  </si>
  <si>
    <t xml:space="preserve">&gt;DOTACJE PRZEKAZYWANE Z BUDŻETU NA PODSTAWIE USTAW </t>
  </si>
  <si>
    <t xml:space="preserve">dotacja dla  INSTYTUCJI KULTURY </t>
  </si>
  <si>
    <t>dotacja na utrzymanie gotowości bojowej OSP</t>
  </si>
  <si>
    <t>dotacja podmiotowa do PRYWATNEGO PRZEDSZKOLA</t>
  </si>
  <si>
    <t>WYDATKI NA OBSŁUGĘ DŁUGU</t>
  </si>
  <si>
    <t>WYDATKI Z TYTUŁU PORĘCZEŃ I GWARANCJI</t>
  </si>
  <si>
    <t>REZERWA</t>
  </si>
  <si>
    <t>POZOSTAŁE WYDATKI BIEŻĄCE</t>
  </si>
  <si>
    <t>WYDATKI MAJĄTKOWE, W TYM :</t>
  </si>
  <si>
    <t>Zadania inwestycyjne</t>
  </si>
  <si>
    <t>&gt;zmiana sposobu ogrzewania SP 1</t>
  </si>
  <si>
    <t>&gt;Budowa kompleksu boiskSP 7</t>
  </si>
  <si>
    <t>&gt;Termomodernizacja P 1</t>
  </si>
  <si>
    <t>&gt;Termomodernizacja P9</t>
  </si>
  <si>
    <t>&gt;Termomodernizacja P 10</t>
  </si>
  <si>
    <t>&gt;Termomodernizacja P 7</t>
  </si>
  <si>
    <r>
      <t>&gt;</t>
    </r>
    <r>
      <rPr>
        <sz val="8"/>
        <rFont val="Arial CE"/>
        <family val="2"/>
      </rPr>
      <t xml:space="preserve"> Program budowy boisk G 1</t>
    </r>
  </si>
  <si>
    <t>Zakupy inwestycyjne</t>
  </si>
  <si>
    <t xml:space="preserve">&gt;Zakupy nieruchomości </t>
  </si>
  <si>
    <t>&gt;zakupy do Systemu Elektronicznej Komunikacji Administracji Publicznej</t>
  </si>
  <si>
    <t>&gt;zakupy/ kserokopiarka, komputery, oprogramowanie/ Urząd</t>
  </si>
  <si>
    <t>&gt;zakupy inwestycyjne- zakup wyparzaczki dla P1</t>
  </si>
  <si>
    <t>&gt;zakupy inwestycyjne- zakup oprogramowania "Senior"</t>
  </si>
  <si>
    <t>&gt;zakupy inwestycyjne- zakup oprogramowania MOPS</t>
  </si>
  <si>
    <t>&gt;zakupy inwestycyjne- zakup wyparzaczki i patelni dla Świetlic</t>
  </si>
  <si>
    <t xml:space="preserve">Załącznik nr 10 </t>
  </si>
  <si>
    <t xml:space="preserve">Załącznik nr 11 </t>
  </si>
  <si>
    <t>Załącznik nr 12</t>
  </si>
  <si>
    <t>Załącznik nr 13</t>
  </si>
  <si>
    <t>PRZYCHODY, W TYM :</t>
  </si>
  <si>
    <t xml:space="preserve">&gt;Wpływy z opłat za gospodarcze korzystanie ze środowiska </t>
  </si>
  <si>
    <t xml:space="preserve">&gt;Wydatki ogółem </t>
  </si>
  <si>
    <t xml:space="preserve">PRZYCHODY OGÓŁEM, W TYM :                                                               </t>
  </si>
  <si>
    <t xml:space="preserve">WYDATKI OGÓŁEM, W TYM :                                                               </t>
  </si>
  <si>
    <t>PLANOWANE DOCHODY ZWIĄZANE Z REALIZACJĄ PRZEZ GMINĘ ZADAŃ ZLECONYCH, KTÓRE PODLEGAJĄ PRZEKAZANIU DO BUDŻETU PAŃSTWA NA 2005 ROK</t>
  </si>
  <si>
    <t xml:space="preserve">URZĘDY NACZELNYCH ORGANÓW WŁADZY PAŃSTWOWEJ, KONTROLI I OCHRONY PRAWA ORAZ SĄDOWNICTWA </t>
  </si>
  <si>
    <t>Wynagrodzenia i pochodne</t>
  </si>
  <si>
    <t>W  2005 ROKU</t>
  </si>
  <si>
    <t>PLAN  NA  2005</t>
  </si>
  <si>
    <t>2.DOTACJE PRZEDMIOTOWE DLA ZAKŁADU BUDŻETOWEGO GMINY - ZAKŁADU BUDYNKÓW KOMUNALNYCH</t>
  </si>
  <si>
    <t>1.DOTACJE PRZEDMIOTOWE DLA ZAKŁADU BUDŻETOWEGO GMINY - ZAKŁADU INŻYNIRII KOMUNALNEJ</t>
  </si>
  <si>
    <t xml:space="preserve">Dotacje celowe dla organizacji pozarządowych i innych podmiotów realizujących zadania pożytku publicznego w zakresie przeciwdziałania patologiom społecznym  </t>
  </si>
  <si>
    <t xml:space="preserve">Dotacje celowe dla organizacji pozarządowych i innych podmiotów realizujących zadania pożytku publicznego w zakresie ochrony dóbr tradycji i kultury </t>
  </si>
  <si>
    <t xml:space="preserve">Dotacje celowe dla organizacji pozarządowych i innych podmiotów realizujących zadania pożytku publicznego w zakresie upowszechniania kultury fizycznej i sportu </t>
  </si>
  <si>
    <t>Dotacja podmiotowa z budżetu dla prywatnego przedszkola</t>
  </si>
  <si>
    <t xml:space="preserve">dotacja podmiotowa dla prywatnego przedszkola </t>
  </si>
  <si>
    <t xml:space="preserve">6.DOTACJE INWESTYCYJNE DLA ZAKŁADU BUDŻETOWEGO - ZAKŁADU BUDYNKÓW KOMUNALNYCH </t>
  </si>
  <si>
    <r>
      <t xml:space="preserve">dotacja inwestycyjna </t>
    </r>
    <r>
      <rPr>
        <sz val="10"/>
        <rFont val="Arial CE"/>
        <family val="2"/>
      </rPr>
      <t xml:space="preserve">na  </t>
    </r>
  </si>
  <si>
    <t>&gt;na SP1 zmiana sposobu ogrzewania</t>
  </si>
  <si>
    <t>&gt;na SP 7 budowa kompleksu boisk</t>
  </si>
  <si>
    <r>
      <t>&gt;</t>
    </r>
    <r>
      <rPr>
        <sz val="8"/>
        <rFont val="Arial CE"/>
        <family val="2"/>
      </rPr>
      <t>na G 1 - program budowy boisk</t>
    </r>
  </si>
  <si>
    <t xml:space="preserve">Wpływy z usług, w tym: </t>
  </si>
  <si>
    <t>Dotacje z budżetu w tym :</t>
  </si>
  <si>
    <t>Dotacje z budżetu, w tym :</t>
  </si>
  <si>
    <t>wodę do podlewania zieleni,oswietlenie ulic</t>
  </si>
  <si>
    <t>PRZYCHODY OGÓŁEM W TYM :</t>
  </si>
  <si>
    <t>Pozostałe przychody, w tym :</t>
  </si>
  <si>
    <t>DROGI PUBLICZNE POWIATOWE</t>
  </si>
  <si>
    <t>OBSŁUGA PAPIERÓW WARTOŚCIOWYCH, KREDYTÓW I POŻYCZEK JEDNOSTEK SAMORZĄDU TERYTORIALNEGO</t>
  </si>
  <si>
    <t>ROZLICZENIA Z TYTUŁU PORĘCZEŃ I GWARANCJI UDZIELONYCH PRZEZ SKARB PAŃSTWA LUB JEDNOSTKĘ SAMORZĄDU TERYTORIALNEGO</t>
  </si>
  <si>
    <t xml:space="preserve">DOKSZTAŁCANIE I DOSKONALENIE NAUCZYCIELI </t>
  </si>
  <si>
    <t>ZASIŁKI I POMOC W NATURZE ORAZ SKŁADKI NA UBEZPIECZENIA SPOŁECZNE</t>
  </si>
  <si>
    <t>USŁUGI OPIEKUŃCZE I SPECJALISTYCZNE USŁUGI OPIKUŃCZE</t>
  </si>
  <si>
    <t>KOLONIE I OBOZY ORAZ INNE FORMY WYPOCZYNKU DZIECI I MŁÓDZIEŻY SZKOLNEJ, A TAKŻE SZKOLENIA MŁODZIEŻY</t>
  </si>
  <si>
    <t>Dotacje celowe otrzymane z gminy na zadania bieżące realizowane na podstawie porozumień między jednostkami samorządu terytorialnego</t>
  </si>
  <si>
    <t>ŹRÓDŁA POKRYCIA NIEDOBORU BUDŻETOWEGO W 2005 r.</t>
  </si>
  <si>
    <t>Przychody z tytułu innych rozliczeń krajowych /wolne środki/</t>
  </si>
  <si>
    <t>lp</t>
  </si>
  <si>
    <t>źródła finansowania</t>
  </si>
  <si>
    <t>nakłady do końca 2004</t>
  </si>
  <si>
    <t>źródło finansow. 2005</t>
  </si>
  <si>
    <t>kwota według źródła</t>
  </si>
  <si>
    <t>RAZEM   plan 2005</t>
  </si>
  <si>
    <t>koszty obsługi w 2005</t>
  </si>
  <si>
    <t>RAZEM plan 2006</t>
  </si>
  <si>
    <t>RAZEM plan 2007</t>
  </si>
  <si>
    <t>odpowie-dzialny</t>
  </si>
  <si>
    <t>1.</t>
  </si>
  <si>
    <t>Remont budynku Urzędu Miasta</t>
  </si>
  <si>
    <t>kredyt</t>
  </si>
  <si>
    <t>własne</t>
  </si>
  <si>
    <t>2.</t>
  </si>
  <si>
    <t>Termomodernizacja Przedszkola P1</t>
  </si>
  <si>
    <t>pożyczka</t>
  </si>
  <si>
    <t>3.</t>
  </si>
  <si>
    <t>Termomodernizacja Przedszkola P9</t>
  </si>
  <si>
    <t>4.</t>
  </si>
  <si>
    <t>Termomodernizacja Przedszkola P10</t>
  </si>
  <si>
    <t>5.</t>
  </si>
  <si>
    <t xml:space="preserve">Termomodernizacja Przedszkola P7 </t>
  </si>
  <si>
    <t>6.</t>
  </si>
  <si>
    <t>termomodernizacja Przedszkola P4</t>
  </si>
  <si>
    <t>7.</t>
  </si>
  <si>
    <t>Termomodernizacja Przedszkola P11</t>
  </si>
  <si>
    <t>8.</t>
  </si>
  <si>
    <t>Gimnazjum 1 - kompleks boisk</t>
  </si>
  <si>
    <t>9.</t>
  </si>
  <si>
    <t xml:space="preserve">SP 1 - zmiana sposobu ogrzewania </t>
  </si>
  <si>
    <t>10.</t>
  </si>
  <si>
    <t xml:space="preserve">SP 7 - kompleks boisk </t>
  </si>
  <si>
    <t>11.</t>
  </si>
  <si>
    <t>Termomodernizacja obiektu Biblioteki przy ul. 1 Maja 27</t>
  </si>
  <si>
    <t>12.</t>
  </si>
  <si>
    <t>Termomodernizacja obiektu przy ul. 11 Listopada 8</t>
  </si>
  <si>
    <t>13.</t>
  </si>
  <si>
    <t xml:space="preserve">Modernizacja wew. instalacji c.o. w bud. przy ul. Zwycięstwa </t>
  </si>
  <si>
    <t>14.</t>
  </si>
  <si>
    <t>Remont budynku przy ul. Trznadla 1</t>
  </si>
  <si>
    <t>15.</t>
  </si>
  <si>
    <t>Adaptacja budynku po Szp.Psychiatrycznym</t>
  </si>
  <si>
    <t>16.</t>
  </si>
  <si>
    <t>Wymiana stolarki - lokale użytkowe ul. 11 Listopada 1-3-5</t>
  </si>
  <si>
    <t>17.</t>
  </si>
  <si>
    <t>Modernizacja budynku mieszk. Reymonta 48</t>
  </si>
  <si>
    <t>18.</t>
  </si>
  <si>
    <t>Modernizacja budynku mieszk. Szpitalna 24</t>
  </si>
  <si>
    <t>19.</t>
  </si>
  <si>
    <t>Rewitalizacja osiedla       3 Kwietnia - Kościuszki</t>
  </si>
  <si>
    <t>20.</t>
  </si>
  <si>
    <t xml:space="preserve">"Ładne Miasto" - program budowy i modernizacji małej architektury, w tym place zabaw </t>
  </si>
  <si>
    <t>21.</t>
  </si>
  <si>
    <t>Remont Hali Widowi-skowo-Sportowej MOSiR</t>
  </si>
  <si>
    <t>MOSiR</t>
  </si>
  <si>
    <t>22.</t>
  </si>
  <si>
    <t>Remont Trybuny Stadionu Sportowego</t>
  </si>
  <si>
    <t>23.</t>
  </si>
  <si>
    <t>Kanalizacja i modernizacja wodociagu: ul. 21-go Listopada</t>
  </si>
  <si>
    <t>ZIK, UMC</t>
  </si>
  <si>
    <t>PFOSiGW</t>
  </si>
  <si>
    <t>dotacja</t>
  </si>
  <si>
    <t>24.</t>
  </si>
  <si>
    <t>Infrastruktura techniczna (sieci) w rejonie Starego Miasta</t>
  </si>
  <si>
    <t>25.</t>
  </si>
  <si>
    <t xml:space="preserve">Opracowanie obliczeń hydraulicznych sieci wodociągowej </t>
  </si>
  <si>
    <t>26.</t>
  </si>
  <si>
    <t>Modernizacja wodociągu: ul. Przełajska</t>
  </si>
  <si>
    <t>27.</t>
  </si>
  <si>
    <t>Modernizacja wodociągu: ul. Staropogońska</t>
  </si>
  <si>
    <t>28.</t>
  </si>
  <si>
    <t>Modernizacja wodociągu: ul.Rzemieślnicza, Matejki</t>
  </si>
  <si>
    <t>29.</t>
  </si>
  <si>
    <t>Modernizacja wodociągu: ul. Cicha</t>
  </si>
  <si>
    <t>30.</t>
  </si>
  <si>
    <t>Modernizacja wodociągu i kanalizacji: ul. Cmentarna (Nowopogońska do Policji)</t>
  </si>
  <si>
    <t>31.</t>
  </si>
  <si>
    <t>Remonty obiektów i sprzętu</t>
  </si>
  <si>
    <t>32.</t>
  </si>
  <si>
    <t>Program porządkowania gospodarki ściekowej cz. prawobrzeżnej, etap II: Kanalizacja ul. Staszica (od ul. Siemianowickiej do granic miasta)</t>
  </si>
  <si>
    <t>33.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</si>
</sst>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_-* #,##0.0\ _z_ł_-;\-* #,##0.0\ _z_ł_-;_-* &quot;-&quot;?\ _z_ł_-;_-@_-"/>
    <numFmt numFmtId="166" formatCode="#,##0.0_ ;\-#,##0.0\ "/>
    <numFmt numFmtId="167" formatCode="#,##0_ ;\-#,##0\ "/>
    <numFmt numFmtId="168" formatCode="0.0"/>
    <numFmt numFmtId="169" formatCode="#,##0.000000"/>
    <numFmt numFmtId="170" formatCode="#,##0.00000"/>
    <numFmt numFmtId="171" formatCode="#,##0.0000"/>
    <numFmt numFmtId="172" formatCode="#,##0.000"/>
    <numFmt numFmtId="173" formatCode="0.0%"/>
  </numFmts>
  <fonts count="26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color indexed="48"/>
      <name val="Arial CE"/>
      <family val="0"/>
    </font>
    <font>
      <sz val="9"/>
      <name val="Arial"/>
      <family val="2"/>
    </font>
    <font>
      <sz val="9"/>
      <color indexed="48"/>
      <name val="Arial"/>
      <family val="2"/>
    </font>
    <font>
      <sz val="9.5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0">
    <xf numFmtId="0" fontId="0" fillId="0" borderId="0" xfId="0" applyAlignment="1">
      <alignment/>
    </xf>
    <xf numFmtId="3" fontId="0" fillId="0" borderId="0" xfId="0" applyNumberFormat="1" applyFill="1" applyAlignment="1">
      <alignment vertical="top" wrapText="1"/>
    </xf>
    <xf numFmtId="3" fontId="0" fillId="0" borderId="0" xfId="0" applyNumberFormat="1" applyFont="1" applyFill="1" applyAlignment="1">
      <alignment vertical="top" wrapText="1"/>
    </xf>
    <xf numFmtId="1" fontId="0" fillId="0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ill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49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/>
    </xf>
    <xf numFmtId="0" fontId="0" fillId="0" borderId="5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1" fillId="0" borderId="6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3" fontId="1" fillId="0" borderId="8" xfId="0" applyNumberFormat="1" applyFont="1" applyFill="1" applyBorder="1" applyAlignment="1">
      <alignment horizontal="center"/>
    </xf>
    <xf numFmtId="3" fontId="1" fillId="0" borderId="3" xfId="0" applyNumberFormat="1" applyFont="1" applyFill="1" applyBorder="1" applyAlignment="1">
      <alignment horizontal="right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/>
    </xf>
    <xf numFmtId="3" fontId="1" fillId="0" borderId="2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left"/>
    </xf>
    <xf numFmtId="3" fontId="1" fillId="0" borderId="5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8" xfId="0" applyNumberFormat="1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3" fontId="0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/>
    </xf>
    <xf numFmtId="3" fontId="0" fillId="0" borderId="2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9" xfId="0" applyFont="1" applyFill="1" applyBorder="1" applyAlignment="1">
      <alignment vertical="top" wrapText="1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41" fontId="0" fillId="0" borderId="13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vertical="top"/>
    </xf>
    <xf numFmtId="3" fontId="0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1" fillId="0" borderId="13" xfId="0" applyFont="1" applyBorder="1" applyAlignment="1">
      <alignment horizontal="right" vertical="top"/>
    </xf>
    <xf numFmtId="0" fontId="1" fillId="0" borderId="13" xfId="0" applyFont="1" applyFill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0" fillId="2" borderId="0" xfId="0" applyFont="1" applyFill="1" applyBorder="1" applyAlignment="1">
      <alignment vertical="top"/>
    </xf>
    <xf numFmtId="0" fontId="1" fillId="0" borderId="11" xfId="0" applyFont="1" applyBorder="1" applyAlignment="1">
      <alignment horizontal="right" vertical="top"/>
    </xf>
    <xf numFmtId="0" fontId="1" fillId="0" borderId="11" xfId="0" applyFont="1" applyFill="1" applyBorder="1" applyAlignment="1">
      <alignment vertical="top"/>
    </xf>
    <xf numFmtId="0" fontId="1" fillId="0" borderId="5" xfId="0" applyFont="1" applyBorder="1" applyAlignment="1">
      <alignment horizontal="center" vertical="top"/>
    </xf>
    <xf numFmtId="0" fontId="0" fillId="0" borderId="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/>
    </xf>
    <xf numFmtId="0" fontId="1" fillId="0" borderId="10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4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0" xfId="0" applyFont="1" applyFill="1" applyBorder="1" applyAlignment="1">
      <alignment/>
    </xf>
    <xf numFmtId="3" fontId="0" fillId="0" borderId="13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3" fontId="2" fillId="0" borderId="0" xfId="0" applyNumberFormat="1" applyFont="1" applyFill="1" applyAlignment="1">
      <alignment horizontal="center" vertical="top" wrapText="1"/>
    </xf>
    <xf numFmtId="3" fontId="3" fillId="0" borderId="0" xfId="0" applyNumberFormat="1" applyFont="1" applyFill="1" applyAlignment="1">
      <alignment horizontal="center" vertical="top" wrapText="1"/>
    </xf>
    <xf numFmtId="0" fontId="1" fillId="0" borderId="2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0" fillId="0" borderId="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3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vertical="top"/>
    </xf>
    <xf numFmtId="168" fontId="0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vertical="top" wrapText="1"/>
    </xf>
    <xf numFmtId="3" fontId="1" fillId="0" borderId="2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vertical="top"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vertical="top" wrapText="1"/>
    </xf>
    <xf numFmtId="0" fontId="1" fillId="0" borderId="8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49" fontId="0" fillId="0" borderId="5" xfId="0" applyNumberFormat="1" applyFill="1" applyBorder="1" applyAlignment="1">
      <alignment horizontal="center" vertical="top" wrapText="1"/>
    </xf>
    <xf numFmtId="3" fontId="0" fillId="0" borderId="5" xfId="0" applyNumberFormat="1" applyFill="1" applyBorder="1" applyAlignment="1">
      <alignment vertical="top"/>
    </xf>
    <xf numFmtId="0" fontId="1" fillId="0" borderId="12" xfId="0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 vertical="top" wrapText="1"/>
    </xf>
    <xf numFmtId="3" fontId="1" fillId="0" borderId="6" xfId="0" applyNumberFormat="1" applyFont="1" applyFill="1" applyBorder="1" applyAlignment="1">
      <alignment vertical="top"/>
    </xf>
    <xf numFmtId="3" fontId="1" fillId="0" borderId="7" xfId="0" applyNumberFormat="1" applyFont="1" applyFill="1" applyBorder="1" applyAlignment="1">
      <alignment vertical="top"/>
    </xf>
    <xf numFmtId="49" fontId="1" fillId="0" borderId="5" xfId="0" applyNumberFormat="1" applyFont="1" applyFill="1" applyBorder="1" applyAlignment="1">
      <alignment vertical="top" wrapText="1"/>
    </xf>
    <xf numFmtId="49" fontId="1" fillId="0" borderId="6" xfId="0" applyNumberFormat="1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vertical="top" wrapText="1"/>
    </xf>
    <xf numFmtId="3" fontId="0" fillId="0" borderId="6" xfId="0" applyNumberFormat="1" applyFill="1" applyBorder="1" applyAlignment="1">
      <alignment vertical="top"/>
    </xf>
    <xf numFmtId="49" fontId="3" fillId="0" borderId="6" xfId="0" applyNumberFormat="1" applyFont="1" applyFill="1" applyBorder="1" applyAlignment="1">
      <alignment vertical="top" wrapText="1"/>
    </xf>
    <xf numFmtId="49" fontId="0" fillId="0" borderId="6" xfId="0" applyNumberFormat="1" applyFont="1" applyFill="1" applyBorder="1" applyAlignment="1">
      <alignment vertical="top" wrapText="1"/>
    </xf>
    <xf numFmtId="3" fontId="0" fillId="0" borderId="7" xfId="0" applyNumberFormat="1" applyFill="1" applyBorder="1" applyAlignment="1">
      <alignment vertical="top"/>
    </xf>
    <xf numFmtId="49" fontId="0" fillId="0" borderId="5" xfId="0" applyNumberFormat="1" applyFont="1" applyFill="1" applyBorder="1" applyAlignment="1">
      <alignment vertical="top" wrapText="1"/>
    </xf>
    <xf numFmtId="3" fontId="1" fillId="0" borderId="6" xfId="0" applyNumberFormat="1" applyFont="1" applyFill="1" applyBorder="1" applyAlignment="1">
      <alignment vertical="top"/>
    </xf>
    <xf numFmtId="0" fontId="0" fillId="0" borderId="1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3" fontId="0" fillId="0" borderId="6" xfId="0" applyNumberFormat="1" applyFont="1" applyFill="1" applyBorder="1" applyAlignment="1">
      <alignment vertical="top"/>
    </xf>
    <xf numFmtId="0" fontId="3" fillId="0" borderId="6" xfId="0" applyFont="1" applyFill="1" applyBorder="1" applyAlignment="1">
      <alignment/>
    </xf>
    <xf numFmtId="0" fontId="0" fillId="0" borderId="6" xfId="0" applyFill="1" applyBorder="1" applyAlignment="1">
      <alignment/>
    </xf>
    <xf numFmtId="0" fontId="3" fillId="0" borderId="6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vertical="top"/>
    </xf>
    <xf numFmtId="0" fontId="1" fillId="0" borderId="12" xfId="0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vertical="top" wrapText="1"/>
    </xf>
    <xf numFmtId="3" fontId="0" fillId="0" borderId="7" xfId="0" applyNumberFormat="1" applyFont="1" applyFill="1" applyBorder="1" applyAlignment="1">
      <alignment vertical="top"/>
    </xf>
    <xf numFmtId="0" fontId="0" fillId="0" borderId="1" xfId="0" applyFill="1" applyBorder="1" applyAlignment="1">
      <alignment/>
    </xf>
    <xf numFmtId="49" fontId="1" fillId="0" borderId="6" xfId="0" applyNumberFormat="1" applyFont="1" applyFill="1" applyBorder="1" applyAlignment="1">
      <alignment/>
    </xf>
    <xf numFmtId="0" fontId="0" fillId="0" borderId="6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3" fontId="0" fillId="0" borderId="6" xfId="0" applyNumberFormat="1" applyFont="1" applyFill="1" applyBorder="1" applyAlignment="1">
      <alignment vertical="top"/>
    </xf>
    <xf numFmtId="3" fontId="0" fillId="0" borderId="2" xfId="0" applyNumberFormat="1" applyFill="1" applyBorder="1" applyAlignment="1">
      <alignment vertical="top"/>
    </xf>
    <xf numFmtId="3" fontId="1" fillId="0" borderId="3" xfId="0" applyNumberFormat="1" applyFont="1" applyFill="1" applyBorder="1" applyAlignment="1">
      <alignment vertical="top"/>
    </xf>
    <xf numFmtId="3" fontId="0" fillId="0" borderId="8" xfId="0" applyNumberFormat="1" applyFill="1" applyBorder="1" applyAlignment="1">
      <alignment vertical="top"/>
    </xf>
    <xf numFmtId="0" fontId="7" fillId="0" borderId="1" xfId="0" applyFont="1" applyFill="1" applyBorder="1" applyAlignment="1">
      <alignment horizontal="center" vertical="top"/>
    </xf>
    <xf numFmtId="49" fontId="8" fillId="0" borderId="5" xfId="0" applyNumberFormat="1" applyFont="1" applyFill="1" applyBorder="1" applyAlignment="1">
      <alignment vertical="top" wrapText="1"/>
    </xf>
    <xf numFmtId="0" fontId="7" fillId="0" borderId="12" xfId="0" applyFont="1" applyFill="1" applyBorder="1" applyAlignment="1">
      <alignment horizontal="center" vertical="top"/>
    </xf>
    <xf numFmtId="49" fontId="8" fillId="0" borderId="6" xfId="0" applyNumberFormat="1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/>
    </xf>
    <xf numFmtId="49" fontId="3" fillId="0" borderId="7" xfId="0" applyNumberFormat="1" applyFont="1" applyFill="1" applyBorder="1" applyAlignment="1">
      <alignment vertical="top" wrapText="1"/>
    </xf>
    <xf numFmtId="0" fontId="0" fillId="0" borderId="13" xfId="0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vertical="top" wrapText="1"/>
    </xf>
    <xf numFmtId="168" fontId="0" fillId="0" borderId="3" xfId="0" applyNumberFormat="1" applyFill="1" applyBorder="1" applyAlignment="1">
      <alignment vertical="top"/>
    </xf>
    <xf numFmtId="49" fontId="1" fillId="0" borderId="3" xfId="0" applyNumberFormat="1" applyFont="1" applyFill="1" applyBorder="1" applyAlignment="1">
      <alignment vertical="top"/>
    </xf>
    <xf numFmtId="0" fontId="1" fillId="0" borderId="3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 wrapText="1"/>
    </xf>
    <xf numFmtId="0" fontId="0" fillId="0" borderId="3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3" fontId="1" fillId="0" borderId="13" xfId="0" applyNumberFormat="1" applyFont="1" applyFill="1" applyBorder="1" applyAlignment="1">
      <alignment vertical="top"/>
    </xf>
    <xf numFmtId="168" fontId="1" fillId="0" borderId="13" xfId="0" applyNumberFormat="1" applyFont="1" applyFill="1" applyBorder="1" applyAlignment="1">
      <alignment vertical="top"/>
    </xf>
    <xf numFmtId="0" fontId="0" fillId="0" borderId="0" xfId="0" applyFont="1" applyFill="1" applyAlignment="1">
      <alignment/>
    </xf>
    <xf numFmtId="3" fontId="0" fillId="0" borderId="0" xfId="0" applyNumberFormat="1" applyFill="1" applyBorder="1" applyAlignment="1">
      <alignment vertical="top"/>
    </xf>
    <xf numFmtId="2" fontId="0" fillId="0" borderId="0" xfId="0" applyNumberFormat="1" applyFill="1" applyBorder="1" applyAlignment="1">
      <alignment vertical="top"/>
    </xf>
    <xf numFmtId="3" fontId="0" fillId="0" borderId="0" xfId="0" applyNumberFormat="1" applyFont="1" applyFill="1" applyBorder="1" applyAlignment="1">
      <alignment vertical="top" wrapText="1"/>
    </xf>
    <xf numFmtId="14" fontId="1" fillId="0" borderId="0" xfId="0" applyNumberFormat="1" applyFont="1" applyFill="1" applyBorder="1" applyAlignment="1">
      <alignment horizontal="left" vertical="top"/>
    </xf>
    <xf numFmtId="14" fontId="0" fillId="0" borderId="0" xfId="0" applyNumberFormat="1" applyFill="1" applyAlignment="1">
      <alignment horizontal="center" vertical="top" wrapText="1"/>
    </xf>
    <xf numFmtId="3" fontId="1" fillId="0" borderId="0" xfId="0" applyNumberFormat="1" applyFont="1" applyFill="1" applyBorder="1" applyAlignment="1">
      <alignment vertical="top" wrapText="1"/>
    </xf>
    <xf numFmtId="1" fontId="0" fillId="0" borderId="0" xfId="0" applyNumberFormat="1" applyFont="1" applyFill="1" applyBorder="1" applyAlignment="1">
      <alignment horizontal="left" vertical="top" wrapText="1"/>
    </xf>
    <xf numFmtId="3" fontId="1" fillId="0" borderId="13" xfId="0" applyNumberFormat="1" applyFont="1" applyFill="1" applyBorder="1" applyAlignment="1">
      <alignment vertical="top" wrapText="1"/>
    </xf>
    <xf numFmtId="3" fontId="2" fillId="0" borderId="2" xfId="0" applyNumberFormat="1" applyFont="1" applyFill="1" applyBorder="1" applyAlignment="1">
      <alignment vertical="top" wrapText="1"/>
    </xf>
    <xf numFmtId="3" fontId="1" fillId="0" borderId="0" xfId="0" applyNumberFormat="1" applyFont="1" applyFill="1" applyAlignment="1">
      <alignment vertical="top" wrapText="1"/>
    </xf>
    <xf numFmtId="3" fontId="2" fillId="0" borderId="1" xfId="0" applyNumberFormat="1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vertical="top" wrapText="1"/>
    </xf>
    <xf numFmtId="3" fontId="2" fillId="0" borderId="14" xfId="0" applyNumberFormat="1" applyFont="1" applyFill="1" applyBorder="1" applyAlignment="1">
      <alignment vertical="top" wrapText="1"/>
    </xf>
    <xf numFmtId="3" fontId="1" fillId="0" borderId="7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3" fontId="2" fillId="0" borderId="13" xfId="0" applyNumberFormat="1" applyFon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 vertical="top" wrapText="1"/>
    </xf>
    <xf numFmtId="3" fontId="2" fillId="0" borderId="3" xfId="0" applyNumberFormat="1" applyFont="1" applyFill="1" applyBorder="1" applyAlignment="1">
      <alignment vertical="top" wrapText="1"/>
    </xf>
    <xf numFmtId="3" fontId="1" fillId="0" borderId="3" xfId="0" applyNumberFormat="1" applyFont="1" applyFill="1" applyBorder="1" applyAlignment="1">
      <alignment vertical="top" wrapText="1"/>
    </xf>
    <xf numFmtId="3" fontId="2" fillId="0" borderId="3" xfId="0" applyNumberFormat="1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horizontal="right" vertical="top" wrapText="1"/>
    </xf>
    <xf numFmtId="3" fontId="0" fillId="0" borderId="3" xfId="0" applyNumberFormat="1" applyFont="1" applyFill="1" applyBorder="1" applyAlignment="1">
      <alignment horizontal="right" vertical="top" wrapText="1"/>
    </xf>
    <xf numFmtId="3" fontId="3" fillId="0" borderId="3" xfId="0" applyNumberFormat="1" applyFont="1" applyFill="1" applyBorder="1" applyAlignment="1">
      <alignment horizontal="left" vertical="top" wrapText="1"/>
    </xf>
    <xf numFmtId="3" fontId="2" fillId="0" borderId="3" xfId="0" applyNumberFormat="1" applyFont="1" applyFill="1" applyBorder="1" applyAlignment="1">
      <alignment horizontal="right" vertical="top" wrapText="1"/>
    </xf>
    <xf numFmtId="3" fontId="2" fillId="0" borderId="8" xfId="0" applyNumberFormat="1" applyFont="1" applyFill="1" applyBorder="1" applyAlignment="1">
      <alignment vertical="top" wrapText="1"/>
    </xf>
    <xf numFmtId="3" fontId="1" fillId="0" borderId="8" xfId="0" applyNumberFormat="1" applyFont="1" applyFill="1" applyBorder="1" applyAlignment="1">
      <alignment vertical="top" wrapText="1"/>
    </xf>
    <xf numFmtId="1" fontId="0" fillId="0" borderId="4" xfId="0" applyNumberFormat="1" applyFont="1" applyFill="1" applyBorder="1" applyAlignment="1">
      <alignment horizontal="left" vertical="top" wrapText="1"/>
    </xf>
    <xf numFmtId="3" fontId="0" fillId="0" borderId="4" xfId="0" applyNumberFormat="1" applyFont="1" applyFill="1" applyBorder="1" applyAlignment="1">
      <alignment vertical="top" wrapText="1"/>
    </xf>
    <xf numFmtId="3" fontId="0" fillId="0" borderId="2" xfId="0" applyNumberFormat="1" applyFont="1" applyFill="1" applyBorder="1" applyAlignment="1">
      <alignment vertical="top" wrapText="1"/>
    </xf>
    <xf numFmtId="1" fontId="0" fillId="0" borderId="1" xfId="0" applyNumberFormat="1" applyFont="1" applyFill="1" applyBorder="1" applyAlignment="1">
      <alignment horizontal="left" vertical="top" wrapText="1"/>
    </xf>
    <xf numFmtId="1" fontId="1" fillId="0" borderId="2" xfId="0" applyNumberFormat="1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1" fontId="1" fillId="0" borderId="3" xfId="0" applyNumberFormat="1" applyFont="1" applyFill="1" applyBorder="1" applyAlignment="1">
      <alignment horizontal="center" vertical="top" wrapText="1"/>
    </xf>
    <xf numFmtId="1" fontId="1" fillId="0" borderId="12" xfId="0" applyNumberFormat="1" applyFont="1" applyFill="1" applyBorder="1" applyAlignment="1">
      <alignment horizontal="left" vertical="top" wrapText="1"/>
    </xf>
    <xf numFmtId="3" fontId="1" fillId="3" borderId="1" xfId="0" applyNumberFormat="1" applyFont="1" applyFill="1" applyBorder="1" applyAlignment="1">
      <alignment horizontal="right" vertical="top" wrapText="1"/>
    </xf>
    <xf numFmtId="1" fontId="1" fillId="3" borderId="9" xfId="0" applyNumberFormat="1" applyFont="1" applyFill="1" applyBorder="1" applyAlignment="1">
      <alignment horizontal="left" vertical="top" wrapText="1"/>
    </xf>
    <xf numFmtId="3" fontId="1" fillId="3" borderId="5" xfId="0" applyNumberFormat="1" applyFont="1" applyFill="1" applyBorder="1" applyAlignment="1">
      <alignment vertical="top" wrapText="1"/>
    </xf>
    <xf numFmtId="3" fontId="1" fillId="3" borderId="2" xfId="0" applyNumberFormat="1" applyFont="1" applyFill="1" applyBorder="1" applyAlignment="1">
      <alignment vertical="top" wrapText="1"/>
    </xf>
    <xf numFmtId="3" fontId="1" fillId="3" borderId="14" xfId="0" applyNumberFormat="1" applyFont="1" applyFill="1" applyBorder="1" applyAlignment="1">
      <alignment horizontal="right" vertical="top" wrapText="1"/>
    </xf>
    <xf numFmtId="1" fontId="1" fillId="3" borderId="4" xfId="0" applyNumberFormat="1" applyFont="1" applyFill="1" applyBorder="1" applyAlignment="1">
      <alignment horizontal="left" vertical="top" wrapText="1"/>
    </xf>
    <xf numFmtId="3" fontId="1" fillId="3" borderId="7" xfId="0" applyNumberFormat="1" applyFont="1" applyFill="1" applyBorder="1" applyAlignment="1">
      <alignment vertical="top" wrapText="1"/>
    </xf>
    <xf numFmtId="3" fontId="1" fillId="3" borderId="8" xfId="0" applyNumberFormat="1" applyFont="1" applyFill="1" applyBorder="1" applyAlignment="1">
      <alignment horizontal="center" vertical="top" wrapText="1"/>
    </xf>
    <xf numFmtId="3" fontId="1" fillId="0" borderId="12" xfId="0" applyNumberFormat="1" applyFont="1" applyFill="1" applyBorder="1" applyAlignment="1">
      <alignment horizontal="right" vertical="top" wrapText="1"/>
    </xf>
    <xf numFmtId="49" fontId="1" fillId="0" borderId="14" xfId="0" applyNumberFormat="1" applyFont="1" applyFill="1" applyBorder="1" applyAlignment="1">
      <alignment horizontal="left" vertical="top" wrapText="1"/>
    </xf>
    <xf numFmtId="3" fontId="2" fillId="0" borderId="4" xfId="0" applyNumberFormat="1" applyFont="1" applyFill="1" applyBorder="1" applyAlignment="1">
      <alignment vertical="top" wrapText="1"/>
    </xf>
    <xf numFmtId="3" fontId="0" fillId="0" borderId="12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vertical="top" wrapText="1"/>
    </xf>
    <xf numFmtId="3" fontId="0" fillId="0" borderId="8" xfId="0" applyNumberFormat="1" applyFont="1" applyFill="1" applyBorder="1" applyAlignment="1">
      <alignment vertical="top" wrapText="1"/>
    </xf>
    <xf numFmtId="3" fontId="0" fillId="0" borderId="12" xfId="0" applyNumberFormat="1" applyFont="1" applyFill="1" applyBorder="1" applyAlignment="1">
      <alignment vertical="top" wrapText="1"/>
    </xf>
    <xf numFmtId="1" fontId="1" fillId="0" borderId="11" xfId="0" applyNumberFormat="1" applyFont="1" applyFill="1" applyBorder="1" applyAlignment="1">
      <alignment horizontal="left" vertical="top" wrapText="1"/>
    </xf>
    <xf numFmtId="3" fontId="2" fillId="0" borderId="15" xfId="0" applyNumberFormat="1" applyFont="1" applyFill="1" applyBorder="1" applyAlignment="1">
      <alignment vertical="top" wrapText="1"/>
    </xf>
    <xf numFmtId="3" fontId="1" fillId="3" borderId="1" xfId="0" applyNumberFormat="1" applyFont="1" applyFill="1" applyBorder="1" applyAlignment="1">
      <alignment vertical="top" wrapText="1"/>
    </xf>
    <xf numFmtId="1" fontId="0" fillId="3" borderId="9" xfId="0" applyNumberFormat="1" applyFont="1" applyFill="1" applyBorder="1" applyAlignment="1">
      <alignment horizontal="left" vertical="top" wrapText="1"/>
    </xf>
    <xf numFmtId="3" fontId="1" fillId="3" borderId="12" xfId="0" applyNumberFormat="1" applyFont="1" applyFill="1" applyBorder="1" applyAlignment="1">
      <alignment vertical="top" wrapText="1"/>
    </xf>
    <xf numFmtId="1" fontId="0" fillId="3" borderId="0" xfId="0" applyNumberFormat="1" applyFont="1" applyFill="1" applyBorder="1" applyAlignment="1">
      <alignment horizontal="left" vertical="top" wrapText="1"/>
    </xf>
    <xf numFmtId="3" fontId="1" fillId="3" borderId="6" xfId="0" applyNumberFormat="1" applyFont="1" applyFill="1" applyBorder="1" applyAlignment="1">
      <alignment vertical="top" wrapText="1"/>
    </xf>
    <xf numFmtId="3" fontId="1" fillId="3" borderId="3" xfId="0" applyNumberFormat="1" applyFont="1" applyFill="1" applyBorder="1" applyAlignment="1">
      <alignment horizontal="center" vertical="top" wrapText="1"/>
    </xf>
    <xf numFmtId="3" fontId="0" fillId="0" borderId="1" xfId="0" applyNumberFormat="1" applyFont="1" applyFill="1" applyBorder="1" applyAlignment="1">
      <alignment vertical="top" wrapText="1"/>
    </xf>
    <xf numFmtId="1" fontId="0" fillId="0" borderId="9" xfId="0" applyNumberFormat="1" applyFont="1" applyFill="1" applyBorder="1" applyAlignment="1">
      <alignment horizontal="left" vertical="top" wrapText="1"/>
    </xf>
    <xf numFmtId="3" fontId="2" fillId="0" borderId="5" xfId="0" applyNumberFormat="1" applyFont="1" applyFill="1" applyBorder="1" applyAlignment="1">
      <alignment vertical="top" wrapText="1"/>
    </xf>
    <xf numFmtId="3" fontId="0" fillId="0" borderId="2" xfId="0" applyNumberFormat="1" applyFont="1" applyFill="1" applyBorder="1" applyAlignment="1">
      <alignment horizontal="center" vertical="top" wrapText="1"/>
    </xf>
    <xf numFmtId="3" fontId="2" fillId="0" borderId="10" xfId="0" applyNumberFormat="1" applyFont="1" applyFill="1" applyBorder="1" applyAlignment="1">
      <alignment vertical="top" wrapText="1"/>
    </xf>
    <xf numFmtId="3" fontId="1" fillId="0" borderId="3" xfId="0" applyNumberFormat="1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top" wrapText="1"/>
    </xf>
    <xf numFmtId="3" fontId="0" fillId="0" borderId="8" xfId="0" applyNumberFormat="1" applyFont="1" applyFill="1" applyBorder="1" applyAlignment="1">
      <alignment horizontal="right" vertical="top" wrapText="1"/>
    </xf>
    <xf numFmtId="1" fontId="1" fillId="3" borderId="0" xfId="0" applyNumberFormat="1" applyFont="1" applyFill="1" applyBorder="1" applyAlignment="1">
      <alignment horizontal="left" vertical="top" wrapText="1"/>
    </xf>
    <xf numFmtId="3" fontId="1" fillId="3" borderId="14" xfId="0" applyNumberFormat="1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horizontal="left" vertical="top" wrapText="1"/>
    </xf>
    <xf numFmtId="1" fontId="0" fillId="0" borderId="14" xfId="0" applyNumberFormat="1" applyFont="1" applyFill="1" applyBorder="1" applyAlignment="1">
      <alignment horizontal="left" vertical="top" wrapText="1"/>
    </xf>
    <xf numFmtId="3" fontId="0" fillId="0" borderId="8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vertical="top" wrapText="1"/>
    </xf>
    <xf numFmtId="1" fontId="0" fillId="0" borderId="12" xfId="0" applyNumberFormat="1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3" fontId="1" fillId="0" borderId="8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right" vertical="top" wrapText="1"/>
    </xf>
    <xf numFmtId="3" fontId="1" fillId="3" borderId="9" xfId="0" applyNumberFormat="1" applyFont="1" applyFill="1" applyBorder="1" applyAlignment="1">
      <alignment vertical="top" wrapText="1"/>
    </xf>
    <xf numFmtId="3" fontId="1" fillId="3" borderId="4" xfId="0" applyNumberFormat="1" applyFont="1" applyFill="1" applyBorder="1" applyAlignment="1">
      <alignment vertical="top" wrapText="1"/>
    </xf>
    <xf numFmtId="1" fontId="1" fillId="0" borderId="14" xfId="0" applyNumberFormat="1" applyFont="1" applyFill="1" applyBorder="1" applyAlignment="1">
      <alignment horizontal="left" vertical="top" wrapText="1"/>
    </xf>
    <xf numFmtId="3" fontId="0" fillId="0" borderId="13" xfId="0" applyNumberFormat="1" applyFont="1" applyFill="1" applyBorder="1" applyAlignment="1">
      <alignment vertical="top" wrapText="1"/>
    </xf>
    <xf numFmtId="3" fontId="2" fillId="0" borderId="6" xfId="0" applyNumberFormat="1" applyFon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 horizontal="right" vertical="top" wrapText="1"/>
    </xf>
    <xf numFmtId="3" fontId="2" fillId="0" borderId="9" xfId="0" applyNumberFormat="1" applyFont="1" applyFill="1" applyBorder="1" applyAlignment="1">
      <alignment vertical="top" wrapText="1"/>
    </xf>
    <xf numFmtId="3" fontId="1" fillId="0" borderId="8" xfId="0" applyNumberFormat="1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left" vertical="top" wrapText="1"/>
    </xf>
    <xf numFmtId="3" fontId="1" fillId="0" borderId="2" xfId="0" applyNumberFormat="1" applyFont="1" applyFill="1" applyBorder="1" applyAlignment="1">
      <alignment horizontal="right" vertical="top" wrapText="1"/>
    </xf>
    <xf numFmtId="3" fontId="2" fillId="0" borderId="4" xfId="0" applyNumberFormat="1" applyFont="1" applyFill="1" applyBorder="1" applyAlignment="1">
      <alignment horizontal="left" vertical="top" wrapText="1"/>
    </xf>
    <xf numFmtId="3" fontId="2" fillId="3" borderId="5" xfId="0" applyNumberFormat="1" applyFont="1" applyFill="1" applyBorder="1" applyAlignment="1">
      <alignment vertical="top" wrapText="1"/>
    </xf>
    <xf numFmtId="3" fontId="1" fillId="0" borderId="0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horizontal="right" vertical="top" wrapText="1"/>
    </xf>
    <xf numFmtId="3" fontId="2" fillId="3" borderId="9" xfId="0" applyNumberFormat="1" applyFont="1" applyFill="1" applyBorder="1" applyAlignment="1">
      <alignment vertical="top" wrapText="1"/>
    </xf>
    <xf numFmtId="3" fontId="2" fillId="0" borderId="7" xfId="0" applyNumberFormat="1" applyFont="1" applyFill="1" applyBorder="1" applyAlignment="1">
      <alignment vertical="top" wrapText="1"/>
    </xf>
    <xf numFmtId="3" fontId="1" fillId="0" borderId="8" xfId="0" applyNumberFormat="1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horizontal="left" vertical="top" wrapText="1"/>
    </xf>
    <xf numFmtId="3" fontId="0" fillId="0" borderId="14" xfId="0" applyNumberFormat="1" applyFont="1" applyFill="1" applyBorder="1" applyAlignment="1">
      <alignment vertical="top" wrapText="1"/>
    </xf>
    <xf numFmtId="3" fontId="0" fillId="0" borderId="13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left" vertical="top" wrapText="1"/>
    </xf>
    <xf numFmtId="3" fontId="1" fillId="0" borderId="6" xfId="0" applyNumberFormat="1" applyFont="1" applyFill="1" applyBorder="1" applyAlignment="1">
      <alignment horizontal="center" vertical="top" wrapText="1"/>
    </xf>
    <xf numFmtId="3" fontId="1" fillId="0" borderId="7" xfId="0" applyNumberFormat="1" applyFont="1" applyFill="1" applyBorder="1" applyAlignment="1">
      <alignment horizontal="center" vertical="top" wrapText="1"/>
    </xf>
    <xf numFmtId="3" fontId="2" fillId="0" borderId="0" xfId="0" applyNumberFormat="1" applyFont="1" applyFill="1" applyBorder="1" applyAlignment="1">
      <alignment horizontal="left" vertical="top" wrapText="1"/>
    </xf>
    <xf numFmtId="3" fontId="0" fillId="0" borderId="3" xfId="0" applyNumberFormat="1" applyFont="1" applyFill="1" applyBorder="1" applyAlignment="1">
      <alignment vertical="top" wrapText="1"/>
    </xf>
    <xf numFmtId="3" fontId="0" fillId="0" borderId="2" xfId="0" applyNumberFormat="1" applyFont="1" applyFill="1" applyBorder="1" applyAlignment="1">
      <alignment horizontal="center" vertical="top" wrapText="1"/>
    </xf>
    <xf numFmtId="3" fontId="1" fillId="3" borderId="2" xfId="0" applyNumberFormat="1" applyFont="1" applyFill="1" applyBorder="1" applyAlignment="1">
      <alignment horizontal="right" vertical="top" wrapText="1"/>
    </xf>
    <xf numFmtId="3" fontId="1" fillId="0" borderId="1" xfId="0" applyNumberFormat="1" applyFont="1" applyFill="1" applyBorder="1" applyAlignment="1">
      <alignment vertical="top" wrapText="1"/>
    </xf>
    <xf numFmtId="3" fontId="1" fillId="0" borderId="12" xfId="0" applyNumberFormat="1" applyFon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 vertical="top" wrapText="1"/>
    </xf>
    <xf numFmtId="3" fontId="1" fillId="0" borderId="8" xfId="0" applyNumberFormat="1" applyFont="1" applyFill="1" applyBorder="1" applyAlignment="1">
      <alignment horizontal="right" vertical="top" wrapText="1"/>
    </xf>
    <xf numFmtId="3" fontId="1" fillId="0" borderId="13" xfId="0" applyNumberFormat="1" applyFont="1" applyFill="1" applyBorder="1" applyAlignment="1">
      <alignment horizontal="right" vertical="top" wrapText="1"/>
    </xf>
    <xf numFmtId="3" fontId="1" fillId="3" borderId="2" xfId="0" applyNumberFormat="1" applyFont="1" applyFill="1" applyBorder="1" applyAlignment="1">
      <alignment vertical="top" wrapText="1"/>
    </xf>
    <xf numFmtId="3" fontId="1" fillId="3" borderId="8" xfId="0" applyNumberFormat="1" applyFont="1" applyFill="1" applyBorder="1" applyAlignment="1">
      <alignment horizontal="center" vertical="top" wrapText="1"/>
    </xf>
    <xf numFmtId="1" fontId="1" fillId="0" borderId="4" xfId="0" applyNumberFormat="1" applyFont="1" applyFill="1" applyBorder="1" applyAlignment="1">
      <alignment horizontal="left" vertical="top" wrapText="1"/>
    </xf>
    <xf numFmtId="3" fontId="1" fillId="0" borderId="8" xfId="0" applyNumberFormat="1" applyFont="1" applyFill="1" applyBorder="1" applyAlignment="1">
      <alignment horizontal="right" vertical="top" wrapText="1"/>
    </xf>
    <xf numFmtId="3" fontId="0" fillId="0" borderId="2" xfId="0" applyNumberFormat="1" applyFont="1" applyFill="1" applyBorder="1" applyAlignment="1">
      <alignment horizontal="right" vertical="top" wrapText="1"/>
    </xf>
    <xf numFmtId="3" fontId="12" fillId="3" borderId="9" xfId="0" applyNumberFormat="1" applyFont="1" applyFill="1" applyBorder="1" applyAlignment="1">
      <alignment vertical="top" wrapText="1"/>
    </xf>
    <xf numFmtId="3" fontId="1" fillId="3" borderId="0" xfId="0" applyNumberFormat="1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horizontal="center" vertical="top" wrapText="1"/>
    </xf>
    <xf numFmtId="3" fontId="3" fillId="0" borderId="0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3" fontId="13" fillId="0" borderId="2" xfId="0" applyNumberFormat="1" applyFont="1" applyFill="1" applyBorder="1" applyAlignment="1">
      <alignment vertical="top" wrapText="1"/>
    </xf>
    <xf numFmtId="3" fontId="4" fillId="0" borderId="8" xfId="0" applyNumberFormat="1" applyFont="1" applyFill="1" applyBorder="1" applyAlignment="1">
      <alignment vertical="top" wrapText="1"/>
    </xf>
    <xf numFmtId="3" fontId="4" fillId="0" borderId="2" xfId="0" applyNumberFormat="1" applyFont="1" applyFill="1" applyBorder="1" applyAlignment="1">
      <alignment vertical="top" wrapText="1"/>
    </xf>
    <xf numFmtId="3" fontId="13" fillId="0" borderId="0" xfId="0" applyNumberFormat="1" applyFont="1" applyFill="1" applyBorder="1" applyAlignment="1">
      <alignment horizontal="center" vertical="top" wrapText="1"/>
    </xf>
    <xf numFmtId="3" fontId="12" fillId="0" borderId="13" xfId="0" applyNumberFormat="1" applyFont="1" applyFill="1" applyBorder="1" applyAlignment="1">
      <alignment vertical="top" wrapText="1"/>
    </xf>
    <xf numFmtId="3" fontId="12" fillId="0" borderId="3" xfId="0" applyNumberFormat="1" applyFont="1" applyFill="1" applyBorder="1" applyAlignment="1">
      <alignment vertical="top" wrapText="1"/>
    </xf>
    <xf numFmtId="3" fontId="12" fillId="0" borderId="3" xfId="0" applyNumberFormat="1" applyFont="1" applyFill="1" applyBorder="1" applyAlignment="1">
      <alignment horizontal="right" vertical="top" wrapText="1"/>
    </xf>
    <xf numFmtId="3" fontId="12" fillId="0" borderId="3" xfId="0" applyNumberFormat="1" applyFont="1" applyFill="1" applyBorder="1" applyAlignment="1">
      <alignment horizontal="center" vertical="top" wrapText="1"/>
    </xf>
    <xf numFmtId="3" fontId="14" fillId="0" borderId="3" xfId="0" applyNumberFormat="1" applyFont="1" applyFill="1" applyBorder="1" applyAlignment="1">
      <alignment horizontal="center" vertical="top" wrapText="1"/>
    </xf>
    <xf numFmtId="3" fontId="14" fillId="0" borderId="3" xfId="0" applyNumberFormat="1" applyFont="1" applyFill="1" applyBorder="1" applyAlignment="1">
      <alignment horizontal="center" vertical="top" wrapText="1"/>
    </xf>
    <xf numFmtId="3" fontId="2" fillId="0" borderId="3" xfId="0" applyNumberFormat="1" applyFont="1" applyFill="1" applyBorder="1" applyAlignment="1">
      <alignment vertical="top" wrapText="1"/>
    </xf>
    <xf numFmtId="3" fontId="1" fillId="0" borderId="13" xfId="0" applyNumberFormat="1" applyFont="1" applyFill="1" applyBorder="1" applyAlignment="1">
      <alignment vertical="top" wrapText="1"/>
    </xf>
    <xf numFmtId="3" fontId="12" fillId="0" borderId="8" xfId="0" applyNumberFormat="1" applyFont="1" applyFill="1" applyBorder="1" applyAlignment="1">
      <alignment vertical="top" wrapText="1"/>
    </xf>
    <xf numFmtId="3" fontId="4" fillId="0" borderId="13" xfId="0" applyNumberFormat="1" applyFont="1" applyFill="1" applyBorder="1" applyAlignment="1">
      <alignment vertical="top" wrapText="1"/>
    </xf>
    <xf numFmtId="3" fontId="4" fillId="0" borderId="3" xfId="0" applyNumberFormat="1" applyFont="1" applyFill="1" applyBorder="1" applyAlignment="1">
      <alignment vertical="top" wrapText="1"/>
    </xf>
    <xf numFmtId="3" fontId="12" fillId="0" borderId="13" xfId="0" applyNumberFormat="1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vertical="top" wrapText="1"/>
    </xf>
    <xf numFmtId="3" fontId="2" fillId="0" borderId="3" xfId="0" applyNumberFormat="1" applyFont="1" applyFill="1" applyBorder="1" applyAlignment="1">
      <alignment horizontal="left" vertical="top" wrapText="1"/>
    </xf>
    <xf numFmtId="3" fontId="1" fillId="0" borderId="0" xfId="0" applyNumberFormat="1" applyFont="1" applyFill="1" applyAlignment="1">
      <alignment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5" xfId="0" applyFont="1" applyFill="1" applyBorder="1" applyAlignment="1">
      <alignment/>
    </xf>
    <xf numFmtId="3" fontId="1" fillId="0" borderId="6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left"/>
    </xf>
    <xf numFmtId="0" fontId="7" fillId="0" borderId="9" xfId="0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4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1" fillId="0" borderId="1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3" fontId="1" fillId="0" borderId="8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0" fontId="2" fillId="0" borderId="6" xfId="0" applyFont="1" applyFill="1" applyBorder="1" applyAlignment="1">
      <alignment vertical="top" wrapText="1"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5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0" fontId="1" fillId="0" borderId="4" xfId="0" applyFont="1" applyBorder="1" applyAlignment="1">
      <alignment horizontal="left"/>
    </xf>
    <xf numFmtId="3" fontId="1" fillId="0" borderId="8" xfId="0" applyNumberFormat="1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/>
    </xf>
    <xf numFmtId="0" fontId="0" fillId="0" borderId="5" xfId="0" applyFont="1" applyFill="1" applyBorder="1" applyAlignment="1">
      <alignment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4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1" fillId="0" borderId="7" xfId="0" applyFon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2" borderId="2" xfId="0" applyFont="1" applyFill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0" fillId="0" borderId="5" xfId="0" applyFont="1" applyBorder="1" applyAlignment="1">
      <alignment vertical="top"/>
    </xf>
    <xf numFmtId="3" fontId="0" fillId="0" borderId="2" xfId="0" applyNumberFormat="1" applyFont="1" applyBorder="1" applyAlignment="1">
      <alignment vertical="top"/>
    </xf>
    <xf numFmtId="0" fontId="2" fillId="2" borderId="3" xfId="0" applyFont="1" applyFill="1" applyBorder="1" applyAlignment="1">
      <alignment vertical="top"/>
    </xf>
    <xf numFmtId="0" fontId="2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3" fontId="1" fillId="0" borderId="3" xfId="0" applyNumberFormat="1" applyFont="1" applyBorder="1" applyAlignment="1">
      <alignment horizontal="center" vertical="top"/>
    </xf>
    <xf numFmtId="0" fontId="0" fillId="0" borderId="8" xfId="0" applyFont="1" applyFill="1" applyBorder="1" applyAlignment="1">
      <alignment vertical="top"/>
    </xf>
    <xf numFmtId="0" fontId="1" fillId="0" borderId="7" xfId="0" applyFont="1" applyFill="1" applyBorder="1" applyAlignment="1">
      <alignment horizontal="left" vertical="top"/>
    </xf>
    <xf numFmtId="3" fontId="1" fillId="0" borderId="8" xfId="0" applyNumberFormat="1" applyFont="1" applyFill="1" applyBorder="1" applyAlignment="1">
      <alignment horizontal="center" vertical="top"/>
    </xf>
    <xf numFmtId="0" fontId="0" fillId="0" borderId="12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3" fontId="1" fillId="0" borderId="13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1" fillId="0" borderId="12" xfId="0" applyFont="1" applyFill="1" applyBorder="1" applyAlignment="1">
      <alignment horizontal="center" vertical="top"/>
    </xf>
    <xf numFmtId="0" fontId="3" fillId="0" borderId="9" xfId="0" applyFont="1" applyFill="1" applyBorder="1" applyAlignment="1">
      <alignment vertical="top" wrapText="1"/>
    </xf>
    <xf numFmtId="3" fontId="0" fillId="0" borderId="2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 wrapText="1"/>
    </xf>
    <xf numFmtId="3" fontId="0" fillId="0" borderId="13" xfId="0" applyNumberFormat="1" applyFont="1" applyFill="1" applyBorder="1" applyAlignment="1">
      <alignment horizontal="right" vertical="top"/>
    </xf>
    <xf numFmtId="0" fontId="1" fillId="0" borderId="12" xfId="0" applyFont="1" applyBorder="1" applyAlignment="1">
      <alignment vertical="top"/>
    </xf>
    <xf numFmtId="0" fontId="1" fillId="0" borderId="10" xfId="0" applyFont="1" applyFill="1" applyBorder="1" applyAlignment="1">
      <alignment vertical="top"/>
    </xf>
    <xf numFmtId="3" fontId="1" fillId="0" borderId="15" xfId="0" applyNumberFormat="1" applyFont="1" applyFill="1" applyBorder="1" applyAlignment="1">
      <alignment horizontal="right" vertical="top"/>
    </xf>
    <xf numFmtId="0" fontId="1" fillId="0" borderId="14" xfId="0" applyFont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center" vertical="top"/>
    </xf>
    <xf numFmtId="0" fontId="1" fillId="0" borderId="9" xfId="0" applyFont="1" applyBorder="1" applyAlignment="1">
      <alignment vertical="top"/>
    </xf>
    <xf numFmtId="0" fontId="0" fillId="0" borderId="1" xfId="0" applyFont="1" applyFill="1" applyBorder="1" applyAlignment="1">
      <alignment vertical="top"/>
    </xf>
    <xf numFmtId="3" fontId="0" fillId="0" borderId="5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3" fontId="1" fillId="0" borderId="6" xfId="0" applyNumberFormat="1" applyFont="1" applyBorder="1" applyAlignment="1">
      <alignment horizontal="center" vertical="top"/>
    </xf>
    <xf numFmtId="0" fontId="0" fillId="0" borderId="3" xfId="0" applyFont="1" applyFill="1" applyBorder="1" applyAlignment="1">
      <alignment vertical="top"/>
    </xf>
    <xf numFmtId="0" fontId="1" fillId="0" borderId="6" xfId="0" applyFont="1" applyFill="1" applyBorder="1" applyAlignment="1">
      <alignment horizontal="left" vertical="top"/>
    </xf>
    <xf numFmtId="3" fontId="1" fillId="0" borderId="6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3" fontId="1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top"/>
    </xf>
    <xf numFmtId="3" fontId="7" fillId="0" borderId="0" xfId="0" applyNumberFormat="1" applyFont="1" applyFill="1" applyBorder="1" applyAlignment="1">
      <alignment vertical="top"/>
    </xf>
    <xf numFmtId="3" fontId="0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3" fontId="0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left" vertical="top"/>
    </xf>
    <xf numFmtId="3" fontId="0" fillId="0" borderId="0" xfId="0" applyNumberFormat="1" applyFont="1" applyFill="1" applyBorder="1" applyAlignment="1">
      <alignment vertical="top"/>
    </xf>
    <xf numFmtId="0" fontId="1" fillId="0" borderId="0" xfId="0" applyFont="1" applyAlignment="1">
      <alignment horizontal="center" vertical="top"/>
    </xf>
    <xf numFmtId="3" fontId="1" fillId="0" borderId="2" xfId="0" applyNumberFormat="1" applyFont="1" applyFill="1" applyBorder="1" applyAlignment="1">
      <alignment horizontal="right" vertical="top"/>
    </xf>
    <xf numFmtId="0" fontId="1" fillId="0" borderId="14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left" vertical="top"/>
    </xf>
    <xf numFmtId="3" fontId="1" fillId="0" borderId="8" xfId="0" applyNumberFormat="1" applyFont="1" applyFill="1" applyBorder="1" applyAlignment="1">
      <alignment horizontal="right" vertical="top"/>
    </xf>
    <xf numFmtId="3" fontId="1" fillId="0" borderId="3" xfId="0" applyNumberFormat="1" applyFont="1" applyFill="1" applyBorder="1" applyAlignment="1">
      <alignment horizontal="right" vertical="top"/>
    </xf>
    <xf numFmtId="0" fontId="1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3" fillId="0" borderId="5" xfId="0" applyFont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4" xfId="0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2" fillId="0" borderId="1" xfId="0" applyFont="1" applyFill="1" applyBorder="1" applyAlignment="1">
      <alignment vertical="top" wrapText="1"/>
    </xf>
    <xf numFmtId="0" fontId="3" fillId="0" borderId="0" xfId="0" applyFont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12" fillId="0" borderId="0" xfId="0" applyFont="1" applyAlignment="1">
      <alignment vertical="top"/>
    </xf>
    <xf numFmtId="3" fontId="0" fillId="0" borderId="0" xfId="0" applyNumberFormat="1" applyFont="1" applyAlignment="1">
      <alignment vertical="top"/>
    </xf>
    <xf numFmtId="0" fontId="1" fillId="0" borderId="15" xfId="0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 horizontal="right" vertical="top"/>
    </xf>
    <xf numFmtId="0" fontId="1" fillId="0" borderId="14" xfId="0" applyFont="1" applyBorder="1" applyAlignment="1">
      <alignment vertical="top" wrapText="1"/>
    </xf>
    <xf numFmtId="3" fontId="0" fillId="0" borderId="8" xfId="0" applyNumberFormat="1" applyFont="1" applyBorder="1" applyAlignment="1">
      <alignment horizontal="center" vertical="top"/>
    </xf>
    <xf numFmtId="0" fontId="1" fillId="0" borderId="13" xfId="0" applyFont="1" applyFill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3" fontId="0" fillId="0" borderId="8" xfId="0" applyNumberFormat="1" applyFont="1" applyFill="1" applyBorder="1" applyAlignment="1">
      <alignment horizontal="center" vertical="top"/>
    </xf>
    <xf numFmtId="0" fontId="0" fillId="0" borderId="13" xfId="0" applyFont="1" applyFill="1" applyBorder="1" applyAlignment="1">
      <alignment vertical="top"/>
    </xf>
    <xf numFmtId="0" fontId="1" fillId="0" borderId="13" xfId="0" applyFont="1" applyBorder="1" applyAlignment="1">
      <alignment vertical="top" wrapText="1"/>
    </xf>
    <xf numFmtId="3" fontId="1" fillId="0" borderId="13" xfId="0" applyNumberFormat="1" applyFont="1" applyBorder="1" applyAlignment="1">
      <alignment vertical="top"/>
    </xf>
    <xf numFmtId="0" fontId="1" fillId="0" borderId="12" xfId="0" applyFont="1" applyBorder="1" applyAlignment="1">
      <alignment vertical="top" wrapText="1"/>
    </xf>
    <xf numFmtId="3" fontId="0" fillId="0" borderId="3" xfId="0" applyNumberFormat="1" applyFont="1" applyBorder="1" applyAlignment="1">
      <alignment horizontal="center" vertical="top"/>
    </xf>
    <xf numFmtId="0" fontId="0" fillId="0" borderId="11" xfId="0" applyFont="1" applyBorder="1" applyAlignment="1">
      <alignment vertical="top"/>
    </xf>
    <xf numFmtId="0" fontId="1" fillId="0" borderId="10" xfId="0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3" xfId="0" applyFont="1" applyBorder="1" applyAlignment="1">
      <alignment vertical="top" wrapText="1"/>
    </xf>
    <xf numFmtId="3" fontId="0" fillId="0" borderId="13" xfId="0" applyNumberFormat="1" applyFont="1" applyBorder="1" applyAlignment="1">
      <alignment vertical="top"/>
    </xf>
    <xf numFmtId="0" fontId="1" fillId="0" borderId="15" xfId="0" applyFont="1" applyBorder="1" applyAlignment="1">
      <alignment horizontal="right" vertical="top"/>
    </xf>
    <xf numFmtId="3" fontId="1" fillId="0" borderId="7" xfId="0" applyNumberFormat="1" applyFont="1" applyBorder="1" applyAlignment="1">
      <alignment vertical="top"/>
    </xf>
    <xf numFmtId="0" fontId="0" fillId="0" borderId="8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3" fontId="0" fillId="0" borderId="0" xfId="0" applyNumberFormat="1" applyFont="1" applyBorder="1" applyAlignment="1">
      <alignment horizontal="center" vertical="top"/>
    </xf>
    <xf numFmtId="0" fontId="0" fillId="0" borderId="3" xfId="0" applyFont="1" applyBorder="1" applyAlignment="1">
      <alignment vertical="top" wrapText="1"/>
    </xf>
    <xf numFmtId="3" fontId="1" fillId="0" borderId="8" xfId="0" applyNumberFormat="1" applyFont="1" applyBorder="1" applyAlignment="1">
      <alignment horizontal="right" vertical="top"/>
    </xf>
    <xf numFmtId="0" fontId="1" fillId="0" borderId="12" xfId="0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0" fillId="0" borderId="3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3" fontId="0" fillId="0" borderId="2" xfId="0" applyNumberFormat="1" applyFont="1" applyFill="1" applyBorder="1" applyAlignment="1">
      <alignment horizontal="center" vertical="top"/>
    </xf>
    <xf numFmtId="3" fontId="0" fillId="0" borderId="3" xfId="0" applyNumberFormat="1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3" fontId="3" fillId="0" borderId="14" xfId="0" applyNumberFormat="1" applyFont="1" applyFill="1" applyBorder="1" applyAlignment="1">
      <alignment vertical="top" wrapText="1"/>
    </xf>
    <xf numFmtId="3" fontId="3" fillId="0" borderId="12" xfId="0" applyNumberFormat="1" applyFont="1" applyFill="1" applyBorder="1" applyAlignment="1">
      <alignment horizontal="left" vertical="top" wrapText="1"/>
    </xf>
    <xf numFmtId="3" fontId="3" fillId="0" borderId="14" xfId="0" applyNumberFormat="1" applyFont="1" applyFill="1" applyBorder="1" applyAlignment="1">
      <alignment horizontal="left" vertical="top" wrapText="1"/>
    </xf>
    <xf numFmtId="3" fontId="2" fillId="0" borderId="12" xfId="0" applyNumberFormat="1" applyFont="1" applyFill="1" applyBorder="1" applyAlignment="1">
      <alignment horizontal="left" vertical="top" wrapText="1"/>
    </xf>
    <xf numFmtId="3" fontId="2" fillId="0" borderId="13" xfId="0" applyNumberFormat="1" applyFont="1" applyFill="1" applyBorder="1" applyAlignment="1">
      <alignment horizontal="left" vertical="top" wrapText="1"/>
    </xf>
    <xf numFmtId="3" fontId="1" fillId="0" borderId="13" xfId="0" applyNumberFormat="1" applyFont="1" applyBorder="1" applyAlignment="1">
      <alignment vertical="top"/>
    </xf>
    <xf numFmtId="3" fontId="0" fillId="0" borderId="2" xfId="0" applyNumberFormat="1" applyFont="1" applyBorder="1" applyAlignment="1">
      <alignment horizontal="center" vertical="top"/>
    </xf>
    <xf numFmtId="3" fontId="1" fillId="0" borderId="13" xfId="0" applyNumberFormat="1" applyFont="1" applyBorder="1" applyAlignment="1">
      <alignment/>
    </xf>
    <xf numFmtId="3" fontId="3" fillId="0" borderId="3" xfId="0" applyNumberFormat="1" applyFont="1" applyFill="1" applyBorder="1" applyAlignment="1">
      <alignment horizontal="left" vertical="top" wrapText="1"/>
    </xf>
    <xf numFmtId="0" fontId="0" fillId="0" borderId="8" xfId="0" applyFont="1" applyBorder="1" applyAlignment="1">
      <alignment/>
    </xf>
    <xf numFmtId="0" fontId="0" fillId="0" borderId="3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3" fillId="0" borderId="3" xfId="0" applyFont="1" applyFill="1" applyBorder="1" applyAlignment="1">
      <alignment/>
    </xf>
    <xf numFmtId="3" fontId="0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1" fillId="0" borderId="14" xfId="0" applyFont="1" applyBorder="1" applyAlignment="1">
      <alignment horizontal="left"/>
    </xf>
    <xf numFmtId="3" fontId="1" fillId="0" borderId="2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1" fillId="0" borderId="18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3" xfId="0" applyFont="1" applyFill="1" applyBorder="1" applyAlignment="1">
      <alignment/>
    </xf>
    <xf numFmtId="0" fontId="1" fillId="0" borderId="17" xfId="0" applyFont="1" applyBorder="1" applyAlignment="1">
      <alignment/>
    </xf>
    <xf numFmtId="0" fontId="1" fillId="0" borderId="16" xfId="0" applyFont="1" applyFill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3" fontId="11" fillId="0" borderId="3" xfId="0" applyNumberFormat="1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1" fillId="0" borderId="3" xfId="0" applyFont="1" applyFill="1" applyBorder="1" applyAlignment="1">
      <alignment/>
    </xf>
    <xf numFmtId="0" fontId="0" fillId="2" borderId="3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1" fillId="0" borderId="16" xfId="0" applyFont="1" applyFill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7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3" fontId="0" fillId="0" borderId="17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/>
    </xf>
    <xf numFmtId="3" fontId="1" fillId="0" borderId="3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3" fontId="1" fillId="0" borderId="2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7" xfId="0" applyFill="1" applyBorder="1" applyAlignment="1">
      <alignment vertical="top" wrapText="1"/>
    </xf>
    <xf numFmtId="3" fontId="3" fillId="0" borderId="4" xfId="0" applyNumberFormat="1" applyFont="1" applyFill="1" applyBorder="1" applyAlignment="1">
      <alignment vertical="top" wrapText="1"/>
    </xf>
    <xf numFmtId="3" fontId="3" fillId="0" borderId="8" xfId="0" applyNumberFormat="1" applyFont="1" applyFill="1" applyBorder="1" applyAlignment="1">
      <alignment horizontal="center" vertical="top" wrapText="1"/>
    </xf>
    <xf numFmtId="1" fontId="1" fillId="0" borderId="9" xfId="0" applyNumberFormat="1" applyFont="1" applyFill="1" applyBorder="1" applyAlignment="1">
      <alignment horizontal="left" vertical="top" wrapText="1"/>
    </xf>
    <xf numFmtId="3" fontId="3" fillId="0" borderId="9" xfId="0" applyNumberFormat="1" applyFont="1" applyFill="1" applyBorder="1" applyAlignment="1">
      <alignment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top" wrapText="1"/>
    </xf>
    <xf numFmtId="3" fontId="14" fillId="0" borderId="8" xfId="0" applyNumberFormat="1" applyFont="1" applyFill="1" applyBorder="1" applyAlignment="1">
      <alignment horizontal="center" vertical="top" wrapText="1"/>
    </xf>
    <xf numFmtId="3" fontId="12" fillId="0" borderId="2" xfId="0" applyNumberFormat="1" applyFont="1" applyFill="1" applyBorder="1" applyAlignment="1">
      <alignment vertical="top" wrapText="1"/>
    </xf>
    <xf numFmtId="3" fontId="14" fillId="0" borderId="2" xfId="0" applyNumberFormat="1" applyFont="1" applyFill="1" applyBorder="1" applyAlignment="1">
      <alignment horizontal="center" vertical="top" wrapText="1"/>
    </xf>
    <xf numFmtId="1" fontId="1" fillId="0" borderId="8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3" fontId="0" fillId="0" borderId="13" xfId="0" applyNumberFormat="1" applyFont="1" applyBorder="1" applyAlignment="1">
      <alignment horizontal="center" vertical="top"/>
    </xf>
    <xf numFmtId="3" fontId="19" fillId="0" borderId="19" xfId="0" applyNumberFormat="1" applyFont="1" applyFill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8" fillId="0" borderId="20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3" fontId="0" fillId="0" borderId="22" xfId="0" applyNumberFormat="1" applyFont="1" applyBorder="1" applyAlignment="1">
      <alignment/>
    </xf>
    <xf numFmtId="0" fontId="15" fillId="0" borderId="23" xfId="0" applyFont="1" applyFill="1" applyBorder="1" applyAlignment="1">
      <alignment horizontal="right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3" fontId="16" fillId="0" borderId="24" xfId="0" applyNumberFormat="1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6" xfId="0" applyFont="1" applyBorder="1" applyAlignment="1">
      <alignment horizontal="left"/>
    </xf>
    <xf numFmtId="3" fontId="14" fillId="0" borderId="27" xfId="0" applyNumberFormat="1" applyFont="1" applyBorder="1" applyAlignment="1">
      <alignment horizontal="right" wrapText="1"/>
    </xf>
    <xf numFmtId="0" fontId="14" fillId="0" borderId="0" xfId="0" applyFont="1" applyBorder="1" applyAlignment="1">
      <alignment/>
    </xf>
    <xf numFmtId="3" fontId="14" fillId="0" borderId="28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19" fillId="0" borderId="29" xfId="0" applyNumberFormat="1" applyFont="1" applyFill="1" applyBorder="1" applyAlignment="1">
      <alignment horizontal="left"/>
    </xf>
    <xf numFmtId="3" fontId="19" fillId="0" borderId="30" xfId="0" applyNumberFormat="1" applyFont="1" applyFill="1" applyBorder="1" applyAlignment="1">
      <alignment horizontal="left"/>
    </xf>
    <xf numFmtId="3" fontId="19" fillId="0" borderId="31" xfId="0" applyNumberFormat="1" applyFont="1" applyFill="1" applyBorder="1" applyAlignment="1">
      <alignment/>
    </xf>
    <xf numFmtId="3" fontId="19" fillId="0" borderId="32" xfId="0" applyNumberFormat="1" applyFont="1" applyFill="1" applyBorder="1" applyAlignment="1">
      <alignment/>
    </xf>
    <xf numFmtId="3" fontId="14" fillId="0" borderId="0" xfId="0" applyNumberFormat="1" applyFont="1" applyBorder="1" applyAlignment="1">
      <alignment/>
    </xf>
    <xf numFmtId="0" fontId="14" fillId="0" borderId="28" xfId="0" applyFont="1" applyBorder="1" applyAlignment="1">
      <alignment horizontal="left"/>
    </xf>
    <xf numFmtId="3" fontId="14" fillId="0" borderId="26" xfId="0" applyNumberFormat="1" applyFont="1" applyBorder="1" applyAlignment="1">
      <alignment/>
    </xf>
    <xf numFmtId="0" fontId="14" fillId="0" borderId="26" xfId="0" applyFont="1" applyBorder="1" applyAlignment="1">
      <alignment/>
    </xf>
    <xf numFmtId="0" fontId="0" fillId="0" borderId="17" xfId="0" applyBorder="1" applyAlignment="1">
      <alignment horizontal="right"/>
    </xf>
    <xf numFmtId="3" fontId="0" fillId="0" borderId="17" xfId="0" applyNumberFormat="1" applyFont="1" applyBorder="1" applyAlignment="1">
      <alignment/>
    </xf>
    <xf numFmtId="0" fontId="14" fillId="0" borderId="21" xfId="0" applyFont="1" applyBorder="1" applyAlignment="1">
      <alignment/>
    </xf>
    <xf numFmtId="0" fontId="14" fillId="0" borderId="33" xfId="0" applyFont="1" applyBorder="1" applyAlignment="1">
      <alignment/>
    </xf>
    <xf numFmtId="3" fontId="14" fillId="0" borderId="30" xfId="0" applyNumberFormat="1" applyFont="1" applyBorder="1" applyAlignment="1">
      <alignment/>
    </xf>
    <xf numFmtId="0" fontId="18" fillId="0" borderId="28" xfId="0" applyFont="1" applyBorder="1" applyAlignment="1">
      <alignment horizontal="left"/>
    </xf>
    <xf numFmtId="3" fontId="14" fillId="0" borderId="27" xfId="0" applyNumberFormat="1" applyFont="1" applyBorder="1" applyAlignment="1">
      <alignment/>
    </xf>
    <xf numFmtId="0" fontId="14" fillId="0" borderId="27" xfId="0" applyFont="1" applyBorder="1" applyAlignment="1">
      <alignment/>
    </xf>
    <xf numFmtId="0" fontId="0" fillId="0" borderId="16" xfId="0" applyBorder="1" applyAlignment="1">
      <alignment horizontal="right"/>
    </xf>
    <xf numFmtId="0" fontId="8" fillId="0" borderId="16" xfId="0" applyFont="1" applyFill="1" applyBorder="1" applyAlignment="1">
      <alignment wrapText="1"/>
    </xf>
    <xf numFmtId="3" fontId="8" fillId="0" borderId="16" xfId="0" applyNumberFormat="1" applyFont="1" applyFill="1" applyBorder="1" applyAlignment="1">
      <alignment/>
    </xf>
    <xf numFmtId="0" fontId="19" fillId="0" borderId="34" xfId="0" applyFont="1" applyFill="1" applyBorder="1" applyAlignment="1">
      <alignment wrapText="1"/>
    </xf>
    <xf numFmtId="0" fontId="8" fillId="0" borderId="35" xfId="0" applyFont="1" applyFill="1" applyBorder="1" applyAlignment="1">
      <alignment horizontal="left" wrapText="1"/>
    </xf>
    <xf numFmtId="0" fontId="19" fillId="0" borderId="16" xfId="0" applyFont="1" applyFill="1" applyBorder="1" applyAlignment="1">
      <alignment/>
    </xf>
    <xf numFmtId="3" fontId="19" fillId="0" borderId="29" xfId="0" applyNumberFormat="1" applyFont="1" applyFill="1" applyBorder="1" applyAlignment="1">
      <alignment/>
    </xf>
    <xf numFmtId="3" fontId="19" fillId="0" borderId="31" xfId="0" applyNumberFormat="1" applyFont="1" applyFill="1" applyBorder="1" applyAlignment="1">
      <alignment/>
    </xf>
    <xf numFmtId="3" fontId="19" fillId="0" borderId="33" xfId="0" applyNumberFormat="1" applyFont="1" applyFill="1" applyBorder="1" applyAlignment="1">
      <alignment/>
    </xf>
    <xf numFmtId="0" fontId="19" fillId="0" borderId="36" xfId="0" applyFont="1" applyFill="1" applyBorder="1" applyAlignment="1">
      <alignment horizontal="left" wrapText="1"/>
    </xf>
    <xf numFmtId="3" fontId="19" fillId="0" borderId="37" xfId="0" applyNumberFormat="1" applyFont="1" applyFill="1" applyBorder="1" applyAlignment="1">
      <alignment/>
    </xf>
    <xf numFmtId="0" fontId="19" fillId="0" borderId="37" xfId="0" applyFont="1" applyFill="1" applyBorder="1" applyAlignment="1">
      <alignment/>
    </xf>
    <xf numFmtId="3" fontId="19" fillId="0" borderId="28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19" fillId="0" borderId="26" xfId="0" applyNumberFormat="1" applyFont="1" applyFill="1" applyBorder="1" applyAlignment="1">
      <alignment/>
    </xf>
    <xf numFmtId="0" fontId="19" fillId="0" borderId="26" xfId="0" applyFont="1" applyFill="1" applyBorder="1" applyAlignment="1">
      <alignment/>
    </xf>
    <xf numFmtId="0" fontId="8" fillId="0" borderId="17" xfId="0" applyFont="1" applyFill="1" applyBorder="1" applyAlignment="1">
      <alignment wrapText="1"/>
    </xf>
    <xf numFmtId="0" fontId="19" fillId="0" borderId="21" xfId="0" applyFont="1" applyFill="1" applyBorder="1" applyAlignment="1">
      <alignment wrapText="1"/>
    </xf>
    <xf numFmtId="3" fontId="19" fillId="0" borderId="30" xfId="0" applyNumberFormat="1" applyFont="1" applyFill="1" applyBorder="1" applyAlignment="1">
      <alignment/>
    </xf>
    <xf numFmtId="3" fontId="19" fillId="0" borderId="19" xfId="0" applyNumberFormat="1" applyFont="1" applyFill="1" applyBorder="1" applyAlignment="1">
      <alignment/>
    </xf>
    <xf numFmtId="3" fontId="19" fillId="0" borderId="38" xfId="0" applyNumberFormat="1" applyFont="1" applyFill="1" applyBorder="1" applyAlignment="1">
      <alignment/>
    </xf>
    <xf numFmtId="0" fontId="20" fillId="0" borderId="36" xfId="0" applyFont="1" applyFill="1" applyBorder="1" applyAlignment="1">
      <alignment horizontal="left" wrapText="1"/>
    </xf>
    <xf numFmtId="3" fontId="19" fillId="0" borderId="27" xfId="0" applyNumberFormat="1" applyFont="1" applyFill="1" applyBorder="1" applyAlignment="1">
      <alignment/>
    </xf>
    <xf numFmtId="0" fontId="19" fillId="0" borderId="27" xfId="0" applyFont="1" applyFill="1" applyBorder="1" applyAlignment="1">
      <alignment/>
    </xf>
    <xf numFmtId="0" fontId="19" fillId="0" borderId="21" xfId="0" applyFont="1" applyFill="1" applyBorder="1" applyAlignment="1">
      <alignment horizontal="center"/>
    </xf>
    <xf numFmtId="0" fontId="0" fillId="0" borderId="18" xfId="0" applyBorder="1" applyAlignment="1">
      <alignment horizontal="right"/>
    </xf>
    <xf numFmtId="0" fontId="8" fillId="0" borderId="18" xfId="0" applyFont="1" applyFill="1" applyBorder="1" applyAlignment="1">
      <alignment wrapText="1"/>
    </xf>
    <xf numFmtId="3" fontId="8" fillId="0" borderId="18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center"/>
    </xf>
    <xf numFmtId="0" fontId="20" fillId="0" borderId="29" xfId="0" applyFont="1" applyFill="1" applyBorder="1" applyAlignment="1">
      <alignment horizontal="left" wrapText="1"/>
    </xf>
    <xf numFmtId="0" fontId="20" fillId="0" borderId="30" xfId="0" applyFont="1" applyFill="1" applyBorder="1" applyAlignment="1">
      <alignment horizontal="left" wrapText="1"/>
    </xf>
    <xf numFmtId="3" fontId="14" fillId="0" borderId="35" xfId="0" applyNumberFormat="1" applyFont="1" applyBorder="1" applyAlignment="1">
      <alignment horizontal="right" wrapText="1"/>
    </xf>
    <xf numFmtId="0" fontId="0" fillId="0" borderId="16" xfId="0" applyFont="1" applyBorder="1" applyAlignment="1">
      <alignment horizontal="right"/>
    </xf>
    <xf numFmtId="0" fontId="8" fillId="0" borderId="39" xfId="0" applyFont="1" applyFill="1" applyBorder="1" applyAlignment="1">
      <alignment horizontal="left" wrapText="1"/>
    </xf>
    <xf numFmtId="0" fontId="19" fillId="0" borderId="39" xfId="0" applyFont="1" applyFill="1" applyBorder="1" applyAlignment="1">
      <alignment wrapText="1"/>
    </xf>
    <xf numFmtId="3" fontId="8" fillId="0" borderId="40" xfId="0" applyNumberFormat="1" applyFont="1" applyFill="1" applyBorder="1" applyAlignment="1">
      <alignment/>
    </xf>
    <xf numFmtId="0" fontId="19" fillId="0" borderId="18" xfId="0" applyFont="1" applyFill="1" applyBorder="1" applyAlignment="1">
      <alignment/>
    </xf>
    <xf numFmtId="3" fontId="19" fillId="0" borderId="36" xfId="0" applyNumberFormat="1" applyFont="1" applyFill="1" applyBorder="1" applyAlignment="1">
      <alignment/>
    </xf>
    <xf numFmtId="3" fontId="19" fillId="0" borderId="41" xfId="0" applyNumberFormat="1" applyFont="1" applyFill="1" applyBorder="1" applyAlignment="1">
      <alignment/>
    </xf>
    <xf numFmtId="3" fontId="19" fillId="0" borderId="42" xfId="0" applyNumberFormat="1" applyFont="1" applyFill="1" applyBorder="1" applyAlignment="1">
      <alignment/>
    </xf>
    <xf numFmtId="3" fontId="19" fillId="0" borderId="35" xfId="0" applyNumberFormat="1" applyFont="1" applyFill="1" applyBorder="1" applyAlignment="1">
      <alignment/>
    </xf>
    <xf numFmtId="3" fontId="19" fillId="0" borderId="39" xfId="0" applyNumberFormat="1" applyFont="1" applyFill="1" applyBorder="1" applyAlignment="1">
      <alignment/>
    </xf>
    <xf numFmtId="0" fontId="19" fillId="0" borderId="43" xfId="0" applyFont="1" applyFill="1" applyBorder="1" applyAlignment="1">
      <alignment/>
    </xf>
    <xf numFmtId="0" fontId="19" fillId="0" borderId="39" xfId="0" applyFont="1" applyFill="1" applyBorder="1" applyAlignment="1">
      <alignment horizontal="center"/>
    </xf>
    <xf numFmtId="0" fontId="19" fillId="0" borderId="29" xfId="0" applyFont="1" applyFill="1" applyBorder="1" applyAlignment="1">
      <alignment wrapText="1"/>
    </xf>
    <xf numFmtId="3" fontId="19" fillId="0" borderId="18" xfId="0" applyNumberFormat="1" applyFont="1" applyFill="1" applyBorder="1" applyAlignment="1">
      <alignment/>
    </xf>
    <xf numFmtId="3" fontId="14" fillId="0" borderId="31" xfId="0" applyNumberFormat="1" applyFont="1" applyBorder="1" applyAlignment="1">
      <alignment/>
    </xf>
    <xf numFmtId="3" fontId="14" fillId="0" borderId="32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7" xfId="0" applyBorder="1" applyAlignment="1">
      <alignment horizontal="right"/>
    </xf>
    <xf numFmtId="0" fontId="8" fillId="0" borderId="16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19" fillId="0" borderId="29" xfId="0" applyFont="1" applyFill="1" applyBorder="1" applyAlignment="1">
      <alignment horizontal="left" wrapText="1"/>
    </xf>
    <xf numFmtId="3" fontId="14" fillId="0" borderId="18" xfId="0" applyNumberFormat="1" applyFont="1" applyBorder="1" applyAlignment="1">
      <alignment/>
    </xf>
    <xf numFmtId="3" fontId="14" fillId="0" borderId="36" xfId="0" applyNumberFormat="1" applyFont="1" applyBorder="1" applyAlignment="1">
      <alignment/>
    </xf>
    <xf numFmtId="3" fontId="14" fillId="0" borderId="41" xfId="0" applyNumberFormat="1" applyFont="1" applyBorder="1" applyAlignment="1">
      <alignment/>
    </xf>
    <xf numFmtId="3" fontId="14" fillId="0" borderId="29" xfId="0" applyNumberFormat="1" applyFont="1" applyBorder="1" applyAlignment="1">
      <alignment/>
    </xf>
    <xf numFmtId="3" fontId="14" fillId="0" borderId="37" xfId="0" applyNumberFormat="1" applyFont="1" applyBorder="1" applyAlignment="1">
      <alignment/>
    </xf>
    <xf numFmtId="3" fontId="14" fillId="0" borderId="31" xfId="0" applyNumberFormat="1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37" xfId="0" applyFont="1" applyBorder="1" applyAlignment="1">
      <alignment/>
    </xf>
    <xf numFmtId="0" fontId="8" fillId="0" borderId="44" xfId="0" applyFont="1" applyFill="1" applyBorder="1" applyAlignment="1">
      <alignment horizontal="left" wrapText="1"/>
    </xf>
    <xf numFmtId="0" fontId="20" fillId="0" borderId="28" xfId="0" applyFont="1" applyFill="1" applyBorder="1" applyAlignment="1">
      <alignment horizontal="left" wrapText="1"/>
    </xf>
    <xf numFmtId="0" fontId="0" fillId="0" borderId="44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14" fillId="0" borderId="36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14" fillId="0" borderId="30" xfId="0" applyFont="1" applyBorder="1" applyAlignment="1">
      <alignment horizontal="left"/>
    </xf>
    <xf numFmtId="0" fontId="0" fillId="0" borderId="16" xfId="0" applyFont="1" applyFill="1" applyBorder="1" applyAlignment="1">
      <alignment horizontal="right"/>
    </xf>
    <xf numFmtId="0" fontId="14" fillId="0" borderId="44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9" fillId="0" borderId="44" xfId="0" applyFont="1" applyFill="1" applyBorder="1" applyAlignment="1">
      <alignment wrapText="1"/>
    </xf>
    <xf numFmtId="0" fontId="19" fillId="0" borderId="21" xfId="0" applyFont="1" applyFill="1" applyBorder="1" applyAlignment="1">
      <alignment wrapText="1"/>
    </xf>
    <xf numFmtId="0" fontId="8" fillId="0" borderId="27" xfId="0" applyFont="1" applyFill="1" applyBorder="1" applyAlignment="1">
      <alignment horizontal="left" wrapText="1"/>
    </xf>
    <xf numFmtId="0" fontId="19" fillId="0" borderId="30" xfId="0" applyFont="1" applyFill="1" applyBorder="1" applyAlignment="1">
      <alignment horizontal="left" wrapText="1"/>
    </xf>
    <xf numFmtId="3" fontId="0" fillId="0" borderId="18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14" fillId="0" borderId="42" xfId="0" applyNumberFormat="1" applyFont="1" applyBorder="1" applyAlignment="1">
      <alignment/>
    </xf>
    <xf numFmtId="3" fontId="14" fillId="0" borderId="35" xfId="0" applyNumberFormat="1" applyFont="1" applyBorder="1" applyAlignment="1">
      <alignment/>
    </xf>
    <xf numFmtId="0" fontId="21" fillId="0" borderId="18" xfId="0" applyFont="1" applyFill="1" applyBorder="1" applyAlignment="1">
      <alignment wrapText="1"/>
    </xf>
    <xf numFmtId="3" fontId="19" fillId="0" borderId="39" xfId="0" applyNumberFormat="1" applyFont="1" applyFill="1" applyBorder="1" applyAlignment="1">
      <alignment horizontal="left"/>
    </xf>
    <xf numFmtId="3" fontId="19" fillId="0" borderId="29" xfId="0" applyNumberFormat="1" applyFont="1" applyFill="1" applyBorder="1" applyAlignment="1">
      <alignment horizontal="left"/>
    </xf>
    <xf numFmtId="3" fontId="19" fillId="0" borderId="34" xfId="0" applyNumberFormat="1" applyFont="1" applyFill="1" applyBorder="1" applyAlignment="1">
      <alignment horizontal="left"/>
    </xf>
    <xf numFmtId="0" fontId="0" fillId="0" borderId="45" xfId="0" applyBorder="1" applyAlignment="1">
      <alignment horizontal="right"/>
    </xf>
    <xf numFmtId="0" fontId="8" fillId="0" borderId="45" xfId="0" applyFont="1" applyFill="1" applyBorder="1" applyAlignment="1">
      <alignment wrapText="1"/>
    </xf>
    <xf numFmtId="3" fontId="0" fillId="0" borderId="45" xfId="0" applyNumberFormat="1" applyFont="1" applyBorder="1" applyAlignment="1">
      <alignment/>
    </xf>
    <xf numFmtId="3" fontId="19" fillId="0" borderId="46" xfId="0" applyNumberFormat="1" applyFont="1" applyFill="1" applyBorder="1" applyAlignment="1">
      <alignment horizontal="left"/>
    </xf>
    <xf numFmtId="0" fontId="8" fillId="0" borderId="47" xfId="0" applyFont="1" applyFill="1" applyBorder="1" applyAlignment="1">
      <alignment horizontal="left" wrapText="1"/>
    </xf>
    <xf numFmtId="3" fontId="14" fillId="0" borderId="47" xfId="0" applyNumberFormat="1" applyFont="1" applyBorder="1" applyAlignment="1">
      <alignment horizontal="right" wrapText="1"/>
    </xf>
    <xf numFmtId="3" fontId="0" fillId="0" borderId="48" xfId="0" applyNumberFormat="1" applyBorder="1" applyAlignment="1">
      <alignment/>
    </xf>
    <xf numFmtId="0" fontId="19" fillId="0" borderId="45" xfId="0" applyFont="1" applyFill="1" applyBorder="1" applyAlignment="1">
      <alignment/>
    </xf>
    <xf numFmtId="0" fontId="14" fillId="0" borderId="49" xfId="0" applyFont="1" applyBorder="1" applyAlignment="1">
      <alignment/>
    </xf>
    <xf numFmtId="3" fontId="19" fillId="0" borderId="50" xfId="0" applyNumberFormat="1" applyFont="1" applyFill="1" applyBorder="1" applyAlignment="1">
      <alignment/>
    </xf>
    <xf numFmtId="3" fontId="19" fillId="0" borderId="51" xfId="0" applyNumberFormat="1" applyFont="1" applyFill="1" applyBorder="1" applyAlignment="1">
      <alignment/>
    </xf>
    <xf numFmtId="3" fontId="14" fillId="0" borderId="49" xfId="0" applyNumberFormat="1" applyFont="1" applyBorder="1" applyAlignment="1">
      <alignment/>
    </xf>
    <xf numFmtId="0" fontId="19" fillId="0" borderId="50" xfId="0" applyFont="1" applyFill="1" applyBorder="1" applyAlignment="1">
      <alignment horizontal="left" wrapText="1"/>
    </xf>
    <xf numFmtId="3" fontId="25" fillId="0" borderId="52" xfId="0" applyNumberFormat="1" applyFont="1" applyFill="1" applyBorder="1" applyAlignment="1">
      <alignment horizontal="right"/>
    </xf>
    <xf numFmtId="3" fontId="12" fillId="0" borderId="53" xfId="0" applyNumberFormat="1" applyFont="1" applyBorder="1" applyAlignment="1">
      <alignment/>
    </xf>
    <xf numFmtId="3" fontId="12" fillId="0" borderId="26" xfId="0" applyNumberFormat="1" applyFont="1" applyBorder="1" applyAlignment="1">
      <alignment/>
    </xf>
    <xf numFmtId="3" fontId="12" fillId="0" borderId="54" xfId="0" applyNumberFormat="1" applyFont="1" applyBorder="1" applyAlignment="1">
      <alignment/>
    </xf>
    <xf numFmtId="0" fontId="14" fillId="3" borderId="29" xfId="0" applyFont="1" applyFill="1" applyBorder="1" applyAlignment="1">
      <alignment horizontal="left" vertical="center"/>
    </xf>
    <xf numFmtId="0" fontId="14" fillId="3" borderId="28" xfId="0" applyFont="1" applyFill="1" applyBorder="1" applyAlignment="1">
      <alignment horizontal="left" vertical="center"/>
    </xf>
    <xf numFmtId="0" fontId="14" fillId="3" borderId="30" xfId="0" applyFont="1" applyFill="1" applyBorder="1" applyAlignment="1">
      <alignment horizontal="left" vertical="center"/>
    </xf>
    <xf numFmtId="0" fontId="14" fillId="0" borderId="34" xfId="0" applyFont="1" applyBorder="1" applyAlignment="1">
      <alignment horizontal="center"/>
    </xf>
    <xf numFmtId="3" fontId="14" fillId="0" borderId="47" xfId="0" applyNumberFormat="1" applyFont="1" applyBorder="1" applyAlignment="1">
      <alignment/>
    </xf>
    <xf numFmtId="3" fontId="19" fillId="0" borderId="47" xfId="0" applyNumberFormat="1" applyFont="1" applyFill="1" applyBorder="1" applyAlignment="1">
      <alignment/>
    </xf>
    <xf numFmtId="0" fontId="19" fillId="0" borderId="46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8" fillId="0" borderId="38" xfId="0" applyFont="1" applyFill="1" applyBorder="1" applyAlignment="1">
      <alignment wrapText="1"/>
    </xf>
    <xf numFmtId="3" fontId="0" fillId="0" borderId="38" xfId="0" applyNumberFormat="1" applyFont="1" applyBorder="1" applyAlignment="1">
      <alignment/>
    </xf>
    <xf numFmtId="3" fontId="19" fillId="0" borderId="38" xfId="0" applyNumberFormat="1" applyFont="1" applyFill="1" applyBorder="1" applyAlignment="1">
      <alignment horizontal="right"/>
    </xf>
    <xf numFmtId="0" fontId="8" fillId="0" borderId="38" xfId="0" applyFont="1" applyFill="1" applyBorder="1" applyAlignment="1">
      <alignment horizontal="left" wrapText="1"/>
    </xf>
    <xf numFmtId="3" fontId="0" fillId="0" borderId="38" xfId="0" applyNumberForma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center"/>
    </xf>
    <xf numFmtId="0" fontId="13" fillId="0" borderId="55" xfId="0" applyFont="1" applyFill="1" applyBorder="1" applyAlignment="1">
      <alignment horizontal="right"/>
    </xf>
    <xf numFmtId="3" fontId="0" fillId="0" borderId="27" xfId="0" applyNumberFormat="1" applyBorder="1" applyAlignment="1">
      <alignment/>
    </xf>
    <xf numFmtId="0" fontId="19" fillId="0" borderId="38" xfId="0" applyFont="1" applyFill="1" applyBorder="1" applyAlignment="1">
      <alignment horizontal="center"/>
    </xf>
    <xf numFmtId="0" fontId="0" fillId="0" borderId="56" xfId="0" applyFill="1" applyBorder="1" applyAlignment="1">
      <alignment horizontal="right"/>
    </xf>
    <xf numFmtId="0" fontId="8" fillId="0" borderId="56" xfId="0" applyFont="1" applyFill="1" applyBorder="1" applyAlignment="1">
      <alignment wrapText="1"/>
    </xf>
    <xf numFmtId="3" fontId="0" fillId="0" borderId="56" xfId="0" applyNumberFormat="1" applyFont="1" applyBorder="1" applyAlignment="1">
      <alignment/>
    </xf>
    <xf numFmtId="0" fontId="19" fillId="0" borderId="57" xfId="0" applyFont="1" applyFill="1" applyBorder="1" applyAlignment="1">
      <alignment wrapText="1"/>
    </xf>
    <xf numFmtId="0" fontId="8" fillId="0" borderId="58" xfId="0" applyFont="1" applyFill="1" applyBorder="1" applyAlignment="1">
      <alignment horizontal="left" wrapText="1"/>
    </xf>
    <xf numFmtId="3" fontId="19" fillId="0" borderId="59" xfId="0" applyNumberFormat="1" applyFont="1" applyFill="1" applyBorder="1" applyAlignment="1">
      <alignment horizontal="right"/>
    </xf>
    <xf numFmtId="3" fontId="0" fillId="0" borderId="42" xfId="0" applyNumberFormat="1" applyBorder="1" applyAlignment="1">
      <alignment/>
    </xf>
    <xf numFmtId="0" fontId="19" fillId="0" borderId="56" xfId="0" applyFont="1" applyFill="1" applyBorder="1" applyAlignment="1">
      <alignment/>
    </xf>
    <xf numFmtId="0" fontId="19" fillId="0" borderId="42" xfId="0" applyFont="1" applyFill="1" applyBorder="1" applyAlignment="1">
      <alignment/>
    </xf>
    <xf numFmtId="3" fontId="19" fillId="0" borderId="57" xfId="0" applyNumberFormat="1" applyFont="1" applyFill="1" applyBorder="1" applyAlignment="1">
      <alignment/>
    </xf>
    <xf numFmtId="3" fontId="14" fillId="0" borderId="59" xfId="0" applyNumberFormat="1" applyFont="1" applyBorder="1" applyAlignment="1">
      <alignment/>
    </xf>
    <xf numFmtId="3" fontId="14" fillId="0" borderId="39" xfId="0" applyNumberFormat="1" applyFont="1" applyBorder="1" applyAlignment="1">
      <alignment/>
    </xf>
    <xf numFmtId="0" fontId="19" fillId="0" borderId="40" xfId="0" applyFont="1" applyFill="1" applyBorder="1" applyAlignment="1">
      <alignment horizontal="left" wrapText="1"/>
    </xf>
    <xf numFmtId="3" fontId="25" fillId="0" borderId="28" xfId="0" applyNumberFormat="1" applyFont="1" applyFill="1" applyBorder="1" applyAlignment="1">
      <alignment horizontal="right"/>
    </xf>
    <xf numFmtId="3" fontId="14" fillId="0" borderId="57" xfId="0" applyNumberFormat="1" applyFont="1" applyBorder="1" applyAlignment="1">
      <alignment/>
    </xf>
    <xf numFmtId="3" fontId="19" fillId="0" borderId="59" xfId="0" applyNumberFormat="1" applyFont="1" applyFill="1" applyBorder="1" applyAlignment="1">
      <alignment/>
    </xf>
    <xf numFmtId="0" fontId="19" fillId="0" borderId="42" xfId="0" applyFont="1" applyFill="1" applyBorder="1" applyAlignment="1">
      <alignment horizontal="left" wrapText="1"/>
    </xf>
    <xf numFmtId="3" fontId="19" fillId="0" borderId="60" xfId="0" applyNumberFormat="1" applyFont="1" applyFill="1" applyBorder="1" applyAlignment="1">
      <alignment/>
    </xf>
    <xf numFmtId="3" fontId="19" fillId="0" borderId="56" xfId="0" applyNumberFormat="1" applyFont="1" applyFill="1" applyBorder="1" applyAlignment="1">
      <alignment/>
    </xf>
    <xf numFmtId="0" fontId="0" fillId="0" borderId="18" xfId="0" applyFill="1" applyBorder="1" applyAlignment="1">
      <alignment horizontal="right"/>
    </xf>
    <xf numFmtId="0" fontId="19" fillId="0" borderId="36" xfId="0" applyFont="1" applyFill="1" applyBorder="1" applyAlignment="1">
      <alignment wrapText="1"/>
    </xf>
    <xf numFmtId="3" fontId="19" fillId="0" borderId="41" xfId="0" applyNumberFormat="1" applyFont="1" applyFill="1" applyBorder="1" applyAlignment="1">
      <alignment horizontal="right"/>
    </xf>
    <xf numFmtId="3" fontId="19" fillId="0" borderId="20" xfId="0" applyNumberFormat="1" applyFont="1" applyFill="1" applyBorder="1" applyAlignment="1">
      <alignment/>
    </xf>
    <xf numFmtId="0" fontId="0" fillId="0" borderId="16" xfId="0" applyFill="1" applyBorder="1" applyAlignment="1">
      <alignment horizontal="right"/>
    </xf>
    <xf numFmtId="0" fontId="25" fillId="0" borderId="36" xfId="0" applyFont="1" applyFill="1" applyBorder="1" applyAlignment="1">
      <alignment wrapText="1"/>
    </xf>
    <xf numFmtId="3" fontId="19" fillId="0" borderId="61" xfId="0" applyNumberFormat="1" applyFont="1" applyFill="1" applyBorder="1" applyAlignment="1">
      <alignment/>
    </xf>
    <xf numFmtId="3" fontId="19" fillId="0" borderId="16" xfId="0" applyNumberFormat="1" applyFont="1" applyFill="1" applyBorder="1" applyAlignment="1">
      <alignment/>
    </xf>
    <xf numFmtId="0" fontId="0" fillId="0" borderId="45" xfId="0" applyFill="1" applyBorder="1" applyAlignment="1">
      <alignment horizontal="right"/>
    </xf>
    <xf numFmtId="0" fontId="25" fillId="0" borderId="50" xfId="0" applyFont="1" applyFill="1" applyBorder="1" applyAlignment="1">
      <alignment wrapText="1"/>
    </xf>
    <xf numFmtId="3" fontId="19" fillId="0" borderId="51" xfId="0" applyNumberFormat="1" applyFont="1" applyFill="1" applyBorder="1" applyAlignment="1">
      <alignment horizontal="right"/>
    </xf>
    <xf numFmtId="3" fontId="14" fillId="0" borderId="51" xfId="0" applyNumberFormat="1" applyFont="1" applyBorder="1" applyAlignment="1">
      <alignment/>
    </xf>
    <xf numFmtId="3" fontId="14" fillId="0" borderId="50" xfId="0" applyNumberFormat="1" applyFont="1" applyBorder="1" applyAlignment="1">
      <alignment/>
    </xf>
    <xf numFmtId="3" fontId="19" fillId="0" borderId="62" xfId="0" applyNumberFormat="1" applyFont="1" applyFill="1" applyBorder="1" applyAlignment="1">
      <alignment/>
    </xf>
    <xf numFmtId="3" fontId="19" fillId="0" borderId="45" xfId="0" applyNumberFormat="1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wrapText="1"/>
    </xf>
    <xf numFmtId="3" fontId="0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3" fontId="19" fillId="0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wrapText="1"/>
    </xf>
    <xf numFmtId="0" fontId="7" fillId="3" borderId="11" xfId="0" applyFont="1" applyFill="1" applyBorder="1" applyAlignment="1">
      <alignment wrapText="1"/>
    </xf>
    <xf numFmtId="0" fontId="7" fillId="3" borderId="15" xfId="0" applyFont="1" applyFill="1" applyBorder="1" applyAlignment="1">
      <alignment wrapText="1"/>
    </xf>
    <xf numFmtId="3" fontId="25" fillId="0" borderId="63" xfId="0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Alignment="1">
      <alignment horizontal="left"/>
    </xf>
    <xf numFmtId="3" fontId="14" fillId="0" borderId="11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12" fillId="3" borderId="13" xfId="0" applyFont="1" applyFill="1" applyBorder="1" applyAlignment="1">
      <alignment horizontal="right"/>
    </xf>
    <xf numFmtId="0" fontId="12" fillId="0" borderId="10" xfId="0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1" fontId="12" fillId="3" borderId="13" xfId="0" applyNumberFormat="1" applyFont="1" applyFill="1" applyBorder="1" applyAlignment="1">
      <alignment/>
    </xf>
    <xf numFmtId="1" fontId="12" fillId="0" borderId="10" xfId="0" applyNumberFormat="1" applyFont="1" applyBorder="1" applyAlignment="1">
      <alignment/>
    </xf>
    <xf numFmtId="0" fontId="14" fillId="0" borderId="10" xfId="0" applyFont="1" applyBorder="1" applyAlignment="1">
      <alignment horizontal="left"/>
    </xf>
    <xf numFmtId="1" fontId="25" fillId="3" borderId="13" xfId="0" applyNumberFormat="1" applyFont="1" applyFill="1" applyBorder="1" applyAlignment="1">
      <alignment/>
    </xf>
    <xf numFmtId="1" fontId="25" fillId="0" borderId="10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8" fillId="0" borderId="6" xfId="0" applyNumberFormat="1" applyFont="1" applyBorder="1" applyAlignment="1">
      <alignment/>
    </xf>
    <xf numFmtId="3" fontId="25" fillId="0" borderId="23" xfId="0" applyNumberFormat="1" applyFont="1" applyFill="1" applyBorder="1" applyAlignment="1">
      <alignment horizontal="right"/>
    </xf>
    <xf numFmtId="3" fontId="7" fillId="0" borderId="64" xfId="0" applyNumberFormat="1" applyFont="1" applyBorder="1" applyAlignment="1">
      <alignment/>
    </xf>
    <xf numFmtId="3" fontId="25" fillId="3" borderId="13" xfId="0" applyNumberFormat="1" applyFont="1" applyFill="1" applyBorder="1" applyAlignment="1">
      <alignment/>
    </xf>
    <xf numFmtId="3" fontId="25" fillId="0" borderId="65" xfId="0" applyNumberFormat="1" applyFont="1" applyBorder="1" applyAlignment="1">
      <alignment/>
    </xf>
    <xf numFmtId="3" fontId="25" fillId="0" borderId="64" xfId="0" applyNumberFormat="1" applyFont="1" applyBorder="1" applyAlignment="1">
      <alignment/>
    </xf>
    <xf numFmtId="3" fontId="25" fillId="0" borderId="24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3" fontId="0" fillId="0" borderId="6" xfId="0" applyNumberFormat="1" applyFont="1" applyBorder="1" applyAlignment="1">
      <alignment/>
    </xf>
    <xf numFmtId="0" fontId="12" fillId="3" borderId="60" xfId="0" applyFont="1" applyFill="1" applyBorder="1" applyAlignment="1">
      <alignment/>
    </xf>
    <xf numFmtId="0" fontId="0" fillId="3" borderId="59" xfId="0" applyFont="1" applyFill="1" applyBorder="1" applyAlignment="1">
      <alignment horizontal="left"/>
    </xf>
    <xf numFmtId="3" fontId="1" fillId="0" borderId="58" xfId="0" applyNumberFormat="1" applyFont="1" applyBorder="1" applyAlignment="1">
      <alignment/>
    </xf>
    <xf numFmtId="3" fontId="12" fillId="0" borderId="58" xfId="0" applyNumberFormat="1" applyFont="1" applyBorder="1" applyAlignment="1">
      <alignment/>
    </xf>
    <xf numFmtId="0" fontId="14" fillId="0" borderId="66" xfId="0" applyFont="1" applyBorder="1" applyAlignment="1">
      <alignment horizontal="left"/>
    </xf>
    <xf numFmtId="3" fontId="12" fillId="0" borderId="59" xfId="0" applyNumberFormat="1" applyFont="1" applyBorder="1" applyAlignment="1">
      <alignment/>
    </xf>
    <xf numFmtId="0" fontId="0" fillId="2" borderId="41" xfId="0" applyFont="1" applyFill="1" applyBorder="1" applyAlignment="1">
      <alignment horizontal="left"/>
    </xf>
    <xf numFmtId="0" fontId="14" fillId="0" borderId="67" xfId="0" applyFont="1" applyBorder="1" applyAlignment="1">
      <alignment horizontal="left"/>
    </xf>
    <xf numFmtId="0" fontId="14" fillId="0" borderId="0" xfId="0" applyNumberFormat="1" applyFont="1" applyBorder="1" applyAlignment="1">
      <alignment/>
    </xf>
    <xf numFmtId="3" fontId="0" fillId="0" borderId="35" xfId="0" applyNumberFormat="1" applyBorder="1" applyAlignment="1">
      <alignment/>
    </xf>
    <xf numFmtId="3" fontId="0" fillId="0" borderId="35" xfId="0" applyNumberFormat="1" applyFont="1" applyBorder="1" applyAlignment="1">
      <alignment/>
    </xf>
    <xf numFmtId="0" fontId="12" fillId="3" borderId="36" xfId="0" applyFont="1" applyFill="1" applyBorder="1" applyAlignment="1">
      <alignment horizontal="left"/>
    </xf>
    <xf numFmtId="0" fontId="0" fillId="3" borderId="41" xfId="0" applyFont="1" applyFill="1" applyBorder="1" applyAlignment="1">
      <alignment horizontal="left"/>
    </xf>
    <xf numFmtId="3" fontId="25" fillId="3" borderId="50" xfId="0" applyNumberFormat="1" applyFont="1" applyFill="1" applyBorder="1" applyAlignment="1">
      <alignment horizontal="left"/>
    </xf>
    <xf numFmtId="0" fontId="0" fillId="3" borderId="51" xfId="0" applyFont="1" applyFill="1" applyBorder="1" applyAlignment="1">
      <alignment horizontal="left"/>
    </xf>
    <xf numFmtId="3" fontId="0" fillId="0" borderId="47" xfId="0" applyNumberFormat="1" applyBorder="1" applyAlignment="1">
      <alignment/>
    </xf>
    <xf numFmtId="0" fontId="14" fillId="0" borderId="47" xfId="0" applyFont="1" applyBorder="1" applyAlignment="1">
      <alignment/>
    </xf>
    <xf numFmtId="0" fontId="14" fillId="0" borderId="47" xfId="0" applyFont="1" applyBorder="1" applyAlignment="1">
      <alignment horizontal="left"/>
    </xf>
    <xf numFmtId="0" fontId="14" fillId="0" borderId="51" xfId="0" applyFont="1" applyBorder="1" applyAlignment="1">
      <alignment/>
    </xf>
    <xf numFmtId="3" fontId="0" fillId="0" borderId="0" xfId="0" applyNumberFormat="1" applyFont="1" applyAlignment="1">
      <alignment/>
    </xf>
    <xf numFmtId="3" fontId="14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0" fillId="0" borderId="0" xfId="0" applyAlignment="1">
      <alignment/>
    </xf>
    <xf numFmtId="0" fontId="19" fillId="0" borderId="29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left" wrapText="1"/>
    </xf>
    <xf numFmtId="0" fontId="24" fillId="0" borderId="33" xfId="0" applyFont="1" applyFill="1" applyBorder="1" applyAlignment="1">
      <alignment horizontal="left" wrapText="1"/>
    </xf>
    <xf numFmtId="0" fontId="24" fillId="0" borderId="34" xfId="0" applyFont="1" applyFill="1" applyBorder="1" applyAlignment="1">
      <alignment horizontal="left" wrapText="1"/>
    </xf>
    <xf numFmtId="3" fontId="0" fillId="0" borderId="67" xfId="0" applyNumberFormat="1" applyFont="1" applyBorder="1" applyAlignment="1">
      <alignment/>
    </xf>
    <xf numFmtId="3" fontId="0" fillId="0" borderId="68" xfId="0" applyNumberFormat="1" applyFont="1" applyBorder="1" applyAlignment="1">
      <alignment/>
    </xf>
    <xf numFmtId="3" fontId="14" fillId="0" borderId="33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38" xfId="0" applyNumberFormat="1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19" xfId="0" applyFont="1" applyBorder="1" applyAlignment="1">
      <alignment/>
    </xf>
    <xf numFmtId="0" fontId="14" fillId="0" borderId="31" xfId="0" applyFont="1" applyBorder="1" applyAlignment="1">
      <alignment/>
    </xf>
    <xf numFmtId="3" fontId="8" fillId="0" borderId="16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0" fontId="19" fillId="0" borderId="29" xfId="0" applyFont="1" applyFill="1" applyBorder="1" applyAlignment="1">
      <alignment wrapText="1"/>
    </xf>
    <xf numFmtId="0" fontId="19" fillId="0" borderId="30" xfId="0" applyFont="1" applyFill="1" applyBorder="1" applyAlignment="1">
      <alignment wrapText="1"/>
    </xf>
    <xf numFmtId="3" fontId="19" fillId="0" borderId="33" xfId="0" applyNumberFormat="1" applyFont="1" applyFill="1" applyBorder="1" applyAlignment="1">
      <alignment/>
    </xf>
    <xf numFmtId="3" fontId="19" fillId="0" borderId="38" xfId="0" applyNumberFormat="1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34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34" xfId="0" applyFont="1" applyFill="1" applyBorder="1" applyAlignment="1">
      <alignment wrapText="1"/>
    </xf>
    <xf numFmtId="3" fontId="8" fillId="0" borderId="22" xfId="0" applyNumberFormat="1" applyFont="1" applyFill="1" applyBorder="1" applyAlignment="1">
      <alignment/>
    </xf>
    <xf numFmtId="3" fontId="8" fillId="0" borderId="68" xfId="0" applyNumberFormat="1" applyFont="1" applyFill="1" applyBorder="1" applyAlignment="1">
      <alignment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19" fillId="0" borderId="32" xfId="0" applyFont="1" applyFill="1" applyBorder="1" applyAlignment="1">
      <alignment/>
    </xf>
    <xf numFmtId="0" fontId="19" fillId="0" borderId="44" xfId="0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/>
    </xf>
    <xf numFmtId="3" fontId="8" fillId="0" borderId="67" xfId="0" applyNumberFormat="1" applyFont="1" applyFill="1" applyBorder="1" applyAlignment="1">
      <alignment/>
    </xf>
    <xf numFmtId="0" fontId="19" fillId="0" borderId="3" xfId="0" applyFont="1" applyFill="1" applyBorder="1" applyAlignment="1">
      <alignment/>
    </xf>
    <xf numFmtId="0" fontId="0" fillId="0" borderId="18" xfId="0" applyBorder="1" applyAlignment="1">
      <alignment horizontal="right"/>
    </xf>
    <xf numFmtId="0" fontId="8" fillId="0" borderId="18" xfId="0" applyFont="1" applyFill="1" applyBorder="1" applyAlignment="1">
      <alignment wrapText="1"/>
    </xf>
    <xf numFmtId="3" fontId="8" fillId="0" borderId="18" xfId="0" applyNumberFormat="1" applyFont="1" applyFill="1" applyBorder="1" applyAlignment="1">
      <alignment/>
    </xf>
    <xf numFmtId="0" fontId="15" fillId="0" borderId="24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0" fillId="0" borderId="2" xfId="0" applyFont="1" applyBorder="1" applyAlignment="1">
      <alignment wrapText="1"/>
    </xf>
    <xf numFmtId="0" fontId="0" fillId="0" borderId="17" xfId="0" applyFont="1" applyBorder="1" applyAlignment="1">
      <alignment wrapText="1"/>
    </xf>
    <xf numFmtId="3" fontId="0" fillId="0" borderId="2" xfId="0" applyNumberFormat="1" applyFont="1" applyBorder="1" applyAlignment="1">
      <alignment/>
    </xf>
    <xf numFmtId="0" fontId="14" fillId="0" borderId="44" xfId="0" applyFont="1" applyBorder="1" applyAlignment="1">
      <alignment/>
    </xf>
    <xf numFmtId="0" fontId="14" fillId="0" borderId="21" xfId="0" applyFon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0" fontId="14" fillId="0" borderId="3" xfId="0" applyFont="1" applyBorder="1" applyAlignment="1">
      <alignment/>
    </xf>
    <xf numFmtId="0" fontId="14" fillId="0" borderId="17" xfId="0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HODY%202005%20PROJEK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GÓŁEM B"/>
      <sheetName val="ProjDOCHODY2004.2005"/>
      <sheetName val="ProjDOCHODY WŁASNE zał.1"/>
      <sheetName val="Projekt 2005 §"/>
      <sheetName val="ZLECONE"/>
      <sheetName val="ProjDOCH WYD ZL AD RZĄ zał nr"/>
      <sheetName val="Arkusz3"/>
      <sheetName val="Arkusz2"/>
    </sheetNames>
    <sheetDataSet>
      <sheetData sheetId="1">
        <row r="22">
          <cell r="D22">
            <v>305000</v>
          </cell>
        </row>
        <row r="24">
          <cell r="D24">
            <v>494000</v>
          </cell>
        </row>
        <row r="26">
          <cell r="D26">
            <v>3000</v>
          </cell>
        </row>
        <row r="30">
          <cell r="D30">
            <v>8000</v>
          </cell>
        </row>
        <row r="38">
          <cell r="D38">
            <v>60000</v>
          </cell>
        </row>
        <row r="45">
          <cell r="D45">
            <v>5000</v>
          </cell>
        </row>
        <row r="46">
          <cell r="D46">
            <v>35000</v>
          </cell>
        </row>
        <row r="47">
          <cell r="D47">
            <v>1500</v>
          </cell>
        </row>
        <row r="50">
          <cell r="D50">
            <v>4000</v>
          </cell>
        </row>
        <row r="51">
          <cell r="D51">
            <v>10000</v>
          </cell>
        </row>
        <row r="58">
          <cell r="D58">
            <v>15000</v>
          </cell>
        </row>
        <row r="59">
          <cell r="D59">
            <v>600000</v>
          </cell>
        </row>
        <row r="67">
          <cell r="D67">
            <v>120000</v>
          </cell>
        </row>
        <row r="68">
          <cell r="D68">
            <v>11356552.151999999</v>
          </cell>
        </row>
        <row r="71">
          <cell r="D71">
            <v>120000</v>
          </cell>
        </row>
        <row r="72">
          <cell r="D72">
            <v>25000</v>
          </cell>
        </row>
        <row r="73">
          <cell r="D73">
            <v>540000</v>
          </cell>
        </row>
        <row r="77">
          <cell r="D77">
            <v>170000</v>
          </cell>
        </row>
        <row r="78">
          <cell r="D78">
            <v>150000</v>
          </cell>
        </row>
        <row r="79">
          <cell r="D79">
            <v>20000</v>
          </cell>
        </row>
        <row r="80">
          <cell r="D80">
            <v>550000</v>
          </cell>
        </row>
        <row r="82">
          <cell r="D82">
            <v>72500</v>
          </cell>
        </row>
        <row r="85">
          <cell r="D85">
            <v>15967933</v>
          </cell>
        </row>
        <row r="86">
          <cell r="D86">
            <v>170000</v>
          </cell>
        </row>
        <row r="89">
          <cell r="D89">
            <v>180000</v>
          </cell>
        </row>
        <row r="97">
          <cell r="D97">
            <v>7847527</v>
          </cell>
        </row>
        <row r="101">
          <cell r="D101">
            <v>157367</v>
          </cell>
        </row>
        <row r="104">
          <cell r="D104">
            <v>25000</v>
          </cell>
        </row>
        <row r="111">
          <cell r="D111">
            <v>837600</v>
          </cell>
        </row>
        <row r="126">
          <cell r="D126">
            <v>641884</v>
          </cell>
        </row>
        <row r="132">
          <cell r="D132">
            <v>2000</v>
          </cell>
        </row>
        <row r="134">
          <cell r="D134">
            <v>36000</v>
          </cell>
        </row>
        <row r="136">
          <cell r="D136">
            <v>402985</v>
          </cell>
        </row>
        <row r="144">
          <cell r="D144">
            <v>507395</v>
          </cell>
        </row>
        <row r="145">
          <cell r="D145">
            <v>168000</v>
          </cell>
        </row>
        <row r="147">
          <cell r="D147">
            <v>41400</v>
          </cell>
        </row>
        <row r="157">
          <cell r="D157">
            <v>3000</v>
          </cell>
        </row>
        <row r="176">
          <cell r="D176">
            <v>82600</v>
          </cell>
        </row>
        <row r="177">
          <cell r="D177">
            <v>12500</v>
          </cell>
        </row>
      </sheetData>
      <sheetData sheetId="2">
        <row r="13">
          <cell r="D13">
            <v>45765060.151999995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40"/>
  <sheetViews>
    <sheetView showGridLines="0" workbookViewId="0" topLeftCell="A1">
      <selection activeCell="A163" sqref="A163:A169"/>
    </sheetView>
  </sheetViews>
  <sheetFormatPr defaultColWidth="9.00390625" defaultRowHeight="12.75"/>
  <cols>
    <col min="1" max="1" width="9.125" style="13" customWidth="1"/>
    <col min="2" max="2" width="5.75390625" style="13" customWidth="1"/>
    <col min="3" max="3" width="52.00390625" style="5" customWidth="1"/>
    <col min="4" max="4" width="13.125" style="7" customWidth="1"/>
    <col min="5" max="6" width="9.125" style="13" customWidth="1"/>
    <col min="7" max="7" width="5.75390625" style="13" customWidth="1"/>
    <col min="8" max="8" width="46.875" style="13" customWidth="1"/>
    <col min="9" max="9" width="11.375" style="13" customWidth="1"/>
    <col min="10" max="10" width="9.625" style="13" customWidth="1"/>
    <col min="11" max="16384" width="9.125" style="13" customWidth="1"/>
  </cols>
  <sheetData>
    <row r="2" ht="12.75">
      <c r="D2" s="149" t="s">
        <v>182</v>
      </c>
    </row>
    <row r="3" ht="12.75">
      <c r="D3" s="136" t="s">
        <v>183</v>
      </c>
    </row>
    <row r="4" ht="12.75">
      <c r="D4" s="136"/>
    </row>
    <row r="5" spans="7:10" ht="12.75">
      <c r="G5" s="150"/>
      <c r="H5" s="151"/>
      <c r="I5" s="151"/>
      <c r="J5" s="150"/>
    </row>
    <row r="6" spans="3:10" ht="38.25">
      <c r="C6" s="14" t="s">
        <v>184</v>
      </c>
      <c r="G6" s="152"/>
      <c r="H6" s="153"/>
      <c r="I6" s="154"/>
      <c r="J6" s="155"/>
    </row>
    <row r="7" spans="7:10" ht="13.5" thickBot="1">
      <c r="G7" s="156"/>
      <c r="H7" s="153"/>
      <c r="I7" s="154"/>
      <c r="J7" s="155"/>
    </row>
    <row r="8" spans="2:10" ht="12.75">
      <c r="B8" s="157"/>
      <c r="C8" s="158"/>
      <c r="D8" s="159" t="s">
        <v>185</v>
      </c>
      <c r="G8" s="156"/>
      <c r="H8" s="153"/>
      <c r="I8" s="154"/>
      <c r="J8" s="155"/>
    </row>
    <row r="9" spans="2:10" ht="12.75">
      <c r="B9" s="160" t="s">
        <v>146</v>
      </c>
      <c r="C9" s="161" t="s">
        <v>186</v>
      </c>
      <c r="D9" s="162">
        <v>2005</v>
      </c>
      <c r="G9" s="15"/>
      <c r="H9" s="163"/>
      <c r="I9" s="154"/>
      <c r="J9" s="155"/>
    </row>
    <row r="10" spans="2:10" ht="13.5" thickBot="1">
      <c r="B10" s="164"/>
      <c r="C10" s="165"/>
      <c r="D10" s="166" t="s">
        <v>187</v>
      </c>
      <c r="G10" s="15"/>
      <c r="H10" s="6"/>
      <c r="I10" s="154"/>
      <c r="J10" s="155"/>
    </row>
    <row r="11" spans="2:10" ht="13.5" thickBot="1">
      <c r="B11" s="167">
        <v>1</v>
      </c>
      <c r="C11" s="168" t="s">
        <v>188</v>
      </c>
      <c r="D11" s="169">
        <v>3</v>
      </c>
      <c r="G11" s="15"/>
      <c r="H11" s="153"/>
      <c r="I11" s="154"/>
      <c r="J11" s="155"/>
    </row>
    <row r="12" spans="2:10" ht="12.75">
      <c r="B12" s="170"/>
      <c r="C12" s="171"/>
      <c r="D12" s="172"/>
      <c r="G12" s="15"/>
      <c r="H12" s="153"/>
      <c r="I12" s="154"/>
      <c r="J12" s="155"/>
    </row>
    <row r="13" spans="2:10" ht="12.75">
      <c r="B13" s="173"/>
      <c r="C13" s="174" t="s">
        <v>189</v>
      </c>
      <c r="D13" s="175">
        <f>SUM(D16,D32,D40,D58,D65,D98,D112,D121,D136,D149,D155)</f>
        <v>45765060.151999995</v>
      </c>
      <c r="G13" s="15"/>
      <c r="H13" s="153"/>
      <c r="I13" s="154"/>
      <c r="J13" s="155"/>
    </row>
    <row r="14" spans="2:10" ht="13.5" thickBot="1">
      <c r="B14" s="173"/>
      <c r="C14" s="174"/>
      <c r="D14" s="176"/>
      <c r="G14" s="7"/>
      <c r="H14" s="7"/>
      <c r="I14" s="7"/>
      <c r="J14" s="155"/>
    </row>
    <row r="15" spans="2:4" ht="12.75">
      <c r="B15" s="170"/>
      <c r="C15" s="177"/>
      <c r="D15" s="172"/>
    </row>
    <row r="16" spans="2:4" ht="12.75">
      <c r="B16" s="173">
        <v>700</v>
      </c>
      <c r="C16" s="178" t="s">
        <v>190</v>
      </c>
      <c r="D16" s="175">
        <f>SUM(D19)</f>
        <v>4310000</v>
      </c>
    </row>
    <row r="17" spans="2:4" ht="13.5" thickBot="1">
      <c r="B17" s="179"/>
      <c r="C17" s="180"/>
      <c r="D17" s="181"/>
    </row>
    <row r="18" spans="2:4" ht="12.75">
      <c r="B18" s="173"/>
      <c r="C18" s="178"/>
      <c r="D18" s="172"/>
    </row>
    <row r="19" spans="2:4" ht="12.75">
      <c r="B19" s="173"/>
      <c r="C19" s="178" t="s">
        <v>191</v>
      </c>
      <c r="D19" s="175">
        <f>SUM(D20:D30)</f>
        <v>4310000</v>
      </c>
    </row>
    <row r="20" spans="2:4" ht="12.75">
      <c r="B20" s="173"/>
      <c r="C20" s="178"/>
      <c r="D20" s="175"/>
    </row>
    <row r="21" spans="2:4" ht="22.5">
      <c r="B21" s="173"/>
      <c r="C21" s="182" t="s">
        <v>192</v>
      </c>
      <c r="D21" s="181">
        <f>SUM('[1]ProjDOCHODY2004.2005'!D22)</f>
        <v>305000</v>
      </c>
    </row>
    <row r="22" spans="2:4" ht="12.75">
      <c r="B22" s="173"/>
      <c r="C22" s="183"/>
      <c r="D22" s="181"/>
    </row>
    <row r="23" spans="2:4" ht="33.75">
      <c r="B23" s="173"/>
      <c r="C23" s="182" t="s">
        <v>193</v>
      </c>
      <c r="D23" s="181">
        <f>SUM('[1]ProjDOCHODY2004.2005'!D24)</f>
        <v>494000</v>
      </c>
    </row>
    <row r="24" spans="2:4" ht="12.75">
      <c r="B24" s="173"/>
      <c r="C24" s="183"/>
      <c r="D24" s="181"/>
    </row>
    <row r="25" spans="2:4" ht="22.5">
      <c r="B25" s="173"/>
      <c r="C25" s="182" t="s">
        <v>194</v>
      </c>
      <c r="D25" s="181">
        <f>SUM('[1]ProjDOCHODY2004.2005'!D26)</f>
        <v>3000</v>
      </c>
    </row>
    <row r="26" spans="2:4" ht="12.75">
      <c r="B26" s="173"/>
      <c r="C26" s="183"/>
      <c r="D26" s="181"/>
    </row>
    <row r="27" spans="2:4" ht="12.75">
      <c r="B27" s="173"/>
      <c r="C27" s="182" t="s">
        <v>195</v>
      </c>
      <c r="D27" s="181">
        <v>3500000</v>
      </c>
    </row>
    <row r="28" spans="2:4" ht="12.75">
      <c r="B28" s="173"/>
      <c r="C28" s="183"/>
      <c r="D28" s="181"/>
    </row>
    <row r="29" spans="2:4" ht="12.75">
      <c r="B29" s="173"/>
      <c r="C29" s="182" t="s">
        <v>196</v>
      </c>
      <c r="D29" s="181">
        <f>SUM('[1]ProjDOCHODY2004.2005'!D30)</f>
        <v>8000</v>
      </c>
    </row>
    <row r="30" spans="2:4" ht="13.5" thickBot="1">
      <c r="B30" s="173"/>
      <c r="C30" s="183"/>
      <c r="D30" s="184"/>
    </row>
    <row r="31" spans="2:4" ht="12.75">
      <c r="B31" s="170"/>
      <c r="C31" s="185"/>
      <c r="D31" s="172"/>
    </row>
    <row r="32" spans="2:4" ht="12.75">
      <c r="B32" s="173">
        <v>710</v>
      </c>
      <c r="C32" s="178" t="s">
        <v>144</v>
      </c>
      <c r="D32" s="175">
        <f>(D35)</f>
        <v>60000</v>
      </c>
    </row>
    <row r="33" spans="2:4" ht="13.5" thickBot="1">
      <c r="B33" s="173"/>
      <c r="C33" s="178"/>
      <c r="D33" s="181"/>
    </row>
    <row r="34" spans="2:4" ht="12.75">
      <c r="B34" s="170"/>
      <c r="C34" s="177"/>
      <c r="D34" s="172"/>
    </row>
    <row r="35" spans="2:4" ht="12.75">
      <c r="B35" s="173"/>
      <c r="C35" s="178" t="s">
        <v>197</v>
      </c>
      <c r="D35" s="186">
        <f>(D37)</f>
        <v>60000</v>
      </c>
    </row>
    <row r="36" spans="2:4" ht="12.75">
      <c r="B36" s="173"/>
      <c r="C36" s="178"/>
      <c r="D36" s="186"/>
    </row>
    <row r="37" spans="2:4" ht="12.75">
      <c r="B37" s="173"/>
      <c r="C37" s="182" t="s">
        <v>198</v>
      </c>
      <c r="D37" s="181">
        <f>SUM('[1]ProjDOCHODY2004.2005'!D38)</f>
        <v>60000</v>
      </c>
    </row>
    <row r="38" spans="2:4" ht="13.5" thickBot="1">
      <c r="B38" s="173"/>
      <c r="C38" s="183"/>
      <c r="D38" s="184"/>
    </row>
    <row r="39" spans="2:4" ht="12.75">
      <c r="B39" s="170"/>
      <c r="C39" s="177"/>
      <c r="D39" s="181"/>
    </row>
    <row r="40" spans="2:4" ht="12.75">
      <c r="B40" s="173">
        <v>750</v>
      </c>
      <c r="C40" s="178" t="s">
        <v>140</v>
      </c>
      <c r="D40" s="175">
        <f>SUM(D43,D51)</f>
        <v>55500</v>
      </c>
    </row>
    <row r="41" spans="2:4" ht="13.5" thickBot="1">
      <c r="B41" s="187"/>
      <c r="C41" s="178"/>
      <c r="D41" s="184"/>
    </row>
    <row r="42" spans="2:4" ht="12.75">
      <c r="B42" s="188"/>
      <c r="C42" s="177"/>
      <c r="D42" s="181"/>
    </row>
    <row r="43" spans="2:4" ht="12.75">
      <c r="B43" s="187"/>
      <c r="C43" s="178" t="s">
        <v>197</v>
      </c>
      <c r="D43" s="175">
        <f>SUM(D45:D49)</f>
        <v>41500</v>
      </c>
    </row>
    <row r="44" spans="2:4" ht="12.75">
      <c r="B44" s="187"/>
      <c r="C44" s="178"/>
      <c r="D44" s="175"/>
    </row>
    <row r="45" spans="2:4" ht="12.75">
      <c r="B45" s="187"/>
      <c r="C45" s="182" t="s">
        <v>199</v>
      </c>
      <c r="D45" s="189">
        <f>SUM('[1]ProjDOCHODY2004.2005'!D45)</f>
        <v>5000</v>
      </c>
    </row>
    <row r="46" spans="2:4" ht="12.75">
      <c r="B46" s="187"/>
      <c r="C46" s="183"/>
      <c r="D46" s="189"/>
    </row>
    <row r="47" spans="2:4" ht="22.5">
      <c r="B47" s="187"/>
      <c r="C47" s="182" t="s">
        <v>200</v>
      </c>
      <c r="D47" s="189">
        <f>SUM('[1]ProjDOCHODY2004.2005'!D46)</f>
        <v>35000</v>
      </c>
    </row>
    <row r="48" spans="2:4" ht="12.75">
      <c r="B48" s="187"/>
      <c r="C48" s="183"/>
      <c r="D48" s="189"/>
    </row>
    <row r="49" spans="2:4" ht="12.75">
      <c r="B49" s="187"/>
      <c r="C49" s="182" t="s">
        <v>201</v>
      </c>
      <c r="D49" s="189">
        <f>SUM('[1]ProjDOCHODY2004.2005'!D47)</f>
        <v>1500</v>
      </c>
    </row>
    <row r="50" spans="2:4" ht="12.75">
      <c r="B50" s="187"/>
      <c r="C50" s="183"/>
      <c r="D50" s="189"/>
    </row>
    <row r="51" spans="2:4" ht="12.75">
      <c r="B51" s="187"/>
      <c r="C51" s="178" t="s">
        <v>202</v>
      </c>
      <c r="D51" s="175">
        <f>SUM(D53:D56)</f>
        <v>14000</v>
      </c>
    </row>
    <row r="52" spans="2:4" ht="12.75">
      <c r="B52" s="187"/>
      <c r="C52" s="178"/>
      <c r="D52" s="175"/>
    </row>
    <row r="53" spans="2:4" ht="12.75">
      <c r="B53" s="187"/>
      <c r="C53" s="190" t="s">
        <v>203</v>
      </c>
      <c r="D53" s="181">
        <f>SUM('[1]ProjDOCHODY2004.2005'!D50)</f>
        <v>4000</v>
      </c>
    </row>
    <row r="54" spans="2:4" ht="12.75">
      <c r="B54" s="187"/>
      <c r="C54" s="191"/>
      <c r="D54" s="181"/>
    </row>
    <row r="55" spans="2:4" ht="12.75">
      <c r="B55" s="187"/>
      <c r="C55" s="192" t="s">
        <v>204</v>
      </c>
      <c r="D55" s="181">
        <f>SUM('[1]ProjDOCHODY2004.2005'!D51)</f>
        <v>10000</v>
      </c>
    </row>
    <row r="56" spans="2:4" ht="13.5" thickBot="1">
      <c r="B56" s="625"/>
      <c r="C56" s="626"/>
      <c r="D56" s="184"/>
    </row>
    <row r="57" spans="2:4" ht="12.75">
      <c r="B57" s="188"/>
      <c r="C57" s="177"/>
      <c r="D57" s="172"/>
    </row>
    <row r="58" spans="2:4" ht="12.75">
      <c r="B58" s="173">
        <v>754</v>
      </c>
      <c r="C58" s="178" t="s">
        <v>205</v>
      </c>
      <c r="D58" s="175">
        <f>SUM(D61)</f>
        <v>615000</v>
      </c>
    </row>
    <row r="59" spans="2:4" ht="13.5" thickBot="1">
      <c r="B59" s="173"/>
      <c r="C59" s="178"/>
      <c r="D59" s="181"/>
    </row>
    <row r="60" spans="2:4" ht="12.75">
      <c r="B60" s="170"/>
      <c r="C60" s="177"/>
      <c r="D60" s="172"/>
    </row>
    <row r="61" spans="2:4" ht="12.75">
      <c r="B61" s="173"/>
      <c r="C61" s="178" t="s">
        <v>206</v>
      </c>
      <c r="D61" s="175">
        <f>SUM(D63)</f>
        <v>615000</v>
      </c>
    </row>
    <row r="62" spans="2:4" ht="12.75">
      <c r="B62" s="173"/>
      <c r="C62" s="178"/>
      <c r="D62" s="175"/>
    </row>
    <row r="63" spans="2:4" ht="12.75">
      <c r="B63" s="173"/>
      <c r="C63" s="182" t="s">
        <v>207</v>
      </c>
      <c r="D63" s="181">
        <f>SUM('[1]ProjDOCHODY2004.2005'!D58:D59)</f>
        <v>615000</v>
      </c>
    </row>
    <row r="64" spans="2:4" ht="13.5" thickBot="1">
      <c r="B64" s="173"/>
      <c r="C64" s="183"/>
      <c r="D64" s="184"/>
    </row>
    <row r="65" spans="2:4" ht="39" thickBot="1">
      <c r="B65" s="193">
        <v>756</v>
      </c>
      <c r="C65" s="177" t="s">
        <v>208</v>
      </c>
      <c r="D65" s="175">
        <f>SUM(D67,D77,D84,D87,D93)</f>
        <v>29924302.152</v>
      </c>
    </row>
    <row r="66" spans="2:4" ht="12.75">
      <c r="B66" s="193"/>
      <c r="C66" s="177"/>
      <c r="D66" s="194"/>
    </row>
    <row r="67" spans="2:4" ht="12.75">
      <c r="B67" s="195"/>
      <c r="C67" s="178" t="s">
        <v>209</v>
      </c>
      <c r="D67" s="175">
        <f>SUM(D68:D75)</f>
        <v>12643869.151999999</v>
      </c>
    </row>
    <row r="68" spans="2:4" ht="12.75">
      <c r="B68" s="195"/>
      <c r="C68" s="178"/>
      <c r="D68" s="175"/>
    </row>
    <row r="69" spans="2:4" ht="12.75">
      <c r="B69" s="195"/>
      <c r="C69" s="182" t="s">
        <v>210</v>
      </c>
      <c r="D69" s="189">
        <f>SUM('[1]ProjDOCHODY2004.2005'!D67)</f>
        <v>120000</v>
      </c>
    </row>
    <row r="70" spans="2:4" ht="12.75">
      <c r="B70" s="195"/>
      <c r="C70" s="182" t="s">
        <v>211</v>
      </c>
      <c r="D70" s="189">
        <f>SUM('[1]ProjDOCHODY2004.2005'!D68)</f>
        <v>11356552.151999999</v>
      </c>
    </row>
    <row r="71" spans="2:4" ht="12.75">
      <c r="B71" s="195"/>
      <c r="C71" s="182" t="s">
        <v>212</v>
      </c>
      <c r="D71" s="189">
        <v>39102</v>
      </c>
    </row>
    <row r="72" spans="2:4" ht="12.75">
      <c r="B72" s="195"/>
      <c r="C72" s="182" t="s">
        <v>213</v>
      </c>
      <c r="D72" s="189">
        <v>443215</v>
      </c>
    </row>
    <row r="73" spans="2:4" ht="12.75">
      <c r="B73" s="195"/>
      <c r="C73" s="182" t="s">
        <v>214</v>
      </c>
      <c r="D73" s="189">
        <f>SUM('[1]ProjDOCHODY2004.2005'!D71)</f>
        <v>120000</v>
      </c>
    </row>
    <row r="74" spans="2:4" ht="12.75">
      <c r="B74" s="195"/>
      <c r="C74" s="182" t="s">
        <v>215</v>
      </c>
      <c r="D74" s="189">
        <f>SUM('[1]ProjDOCHODY2004.2005'!D72)</f>
        <v>25000</v>
      </c>
    </row>
    <row r="75" spans="2:4" ht="12.75">
      <c r="B75" s="195"/>
      <c r="C75" s="182" t="s">
        <v>216</v>
      </c>
      <c r="D75" s="189">
        <f>SUM('[1]ProjDOCHODY2004.2005'!D73)</f>
        <v>540000</v>
      </c>
    </row>
    <row r="76" spans="2:4" ht="12.75">
      <c r="B76" s="195"/>
      <c r="C76" s="183"/>
      <c r="D76" s="189"/>
    </row>
    <row r="77" spans="2:4" ht="12.75">
      <c r="B77" s="195"/>
      <c r="C77" s="178" t="s">
        <v>217</v>
      </c>
      <c r="D77" s="175">
        <f>SUM(D79:D82)</f>
        <v>890000</v>
      </c>
    </row>
    <row r="78" spans="2:4" ht="12.75">
      <c r="B78" s="195"/>
      <c r="C78" s="178"/>
      <c r="D78" s="175"/>
    </row>
    <row r="79" spans="2:4" ht="12.75">
      <c r="B79" s="195"/>
      <c r="C79" s="182" t="s">
        <v>218</v>
      </c>
      <c r="D79" s="189">
        <f>SUM('[1]ProjDOCHODY2004.2005'!D77)</f>
        <v>170000</v>
      </c>
    </row>
    <row r="80" spans="2:4" ht="12.75">
      <c r="B80" s="195"/>
      <c r="C80" s="182" t="s">
        <v>219</v>
      </c>
      <c r="D80" s="189">
        <f>SUM('[1]ProjDOCHODY2004.2005'!D78)</f>
        <v>150000</v>
      </c>
    </row>
    <row r="81" spans="2:4" ht="12.75">
      <c r="B81" s="195"/>
      <c r="C81" s="182" t="s">
        <v>220</v>
      </c>
      <c r="D81" s="189">
        <f>SUM('[1]ProjDOCHODY2004.2005'!D79)</f>
        <v>20000</v>
      </c>
    </row>
    <row r="82" spans="2:4" ht="12.75">
      <c r="B82" s="195"/>
      <c r="C82" s="182" t="s">
        <v>221</v>
      </c>
      <c r="D82" s="189">
        <f>SUM('[1]ProjDOCHODY2004.2005'!D80)</f>
        <v>550000</v>
      </c>
    </row>
    <row r="83" spans="2:4" ht="12.75">
      <c r="B83" s="195"/>
      <c r="C83" s="182"/>
      <c r="D83" s="189"/>
    </row>
    <row r="84" spans="2:4" ht="38.25">
      <c r="B84" s="195"/>
      <c r="C84" s="196" t="s">
        <v>222</v>
      </c>
      <c r="D84" s="186">
        <f>SUM('[1]ProjDOCHODY2004.2005'!D82)</f>
        <v>72500</v>
      </c>
    </row>
    <row r="85" spans="2:4" ht="12.75">
      <c r="B85" s="195"/>
      <c r="C85" s="183"/>
      <c r="D85" s="189"/>
    </row>
    <row r="86" spans="2:4" ht="12.75">
      <c r="B86" s="195"/>
      <c r="C86" s="183"/>
      <c r="D86" s="189"/>
    </row>
    <row r="87" spans="2:4" ht="25.5">
      <c r="B87" s="195"/>
      <c r="C87" s="178" t="s">
        <v>223</v>
      </c>
      <c r="D87" s="175">
        <f>SUM(D89:D90)</f>
        <v>16137933</v>
      </c>
    </row>
    <row r="88" spans="2:4" ht="12.75">
      <c r="B88" s="195"/>
      <c r="C88" s="178"/>
      <c r="D88" s="175"/>
    </row>
    <row r="89" spans="2:4" ht="12.75">
      <c r="B89" s="195"/>
      <c r="C89" s="182" t="s">
        <v>224</v>
      </c>
      <c r="D89" s="181">
        <f>SUM('[1]ProjDOCHODY2004.2005'!D85)</f>
        <v>15967933</v>
      </c>
    </row>
    <row r="90" spans="2:4" ht="12.75">
      <c r="B90" s="195"/>
      <c r="C90" s="182" t="s">
        <v>225</v>
      </c>
      <c r="D90" s="181">
        <f>SUM('[1]ProjDOCHODY2004.2005'!D86)</f>
        <v>170000</v>
      </c>
    </row>
    <row r="91" spans="2:4" ht="12.75">
      <c r="B91" s="195"/>
      <c r="C91" s="183"/>
      <c r="D91" s="181"/>
    </row>
    <row r="92" spans="2:4" ht="12.75">
      <c r="B92" s="195"/>
      <c r="C92" s="183"/>
      <c r="D92" s="181"/>
    </row>
    <row r="93" spans="2:4" ht="25.5">
      <c r="B93" s="195"/>
      <c r="C93" s="178" t="s">
        <v>226</v>
      </c>
      <c r="D93" s="175">
        <f>SUM(D95)</f>
        <v>180000</v>
      </c>
    </row>
    <row r="94" spans="2:4" ht="12.75">
      <c r="B94" s="195"/>
      <c r="C94" s="178"/>
      <c r="D94" s="175"/>
    </row>
    <row r="95" spans="2:4" ht="12.75">
      <c r="B95" s="195"/>
      <c r="C95" s="182" t="s">
        <v>227</v>
      </c>
      <c r="D95" s="189">
        <f>SUM('[1]ProjDOCHODY2004.2005'!D89)</f>
        <v>180000</v>
      </c>
    </row>
    <row r="96" spans="2:4" ht="13.5" thickBot="1">
      <c r="B96" s="195"/>
      <c r="C96" s="183"/>
      <c r="D96" s="197"/>
    </row>
    <row r="97" spans="2:4" ht="12.75">
      <c r="B97" s="198"/>
      <c r="C97" s="185"/>
      <c r="D97" s="181"/>
    </row>
    <row r="98" spans="2:4" ht="12.75">
      <c r="B98" s="39">
        <v>758</v>
      </c>
      <c r="C98" s="199" t="s">
        <v>228</v>
      </c>
      <c r="D98" s="175">
        <f>SUM(D101,D107,D109)</f>
        <v>8064894</v>
      </c>
    </row>
    <row r="99" spans="2:4" ht="13.5" thickBot="1">
      <c r="B99" s="39"/>
      <c r="C99" s="200"/>
      <c r="D99" s="184"/>
    </row>
    <row r="100" spans="2:4" ht="12.75">
      <c r="B100" s="40"/>
      <c r="C100" s="201"/>
      <c r="D100" s="172"/>
    </row>
    <row r="101" spans="2:4" ht="12.75">
      <c r="B101" s="39"/>
      <c r="C101" s="202" t="s">
        <v>229</v>
      </c>
      <c r="D101" s="175">
        <f>SUM(D103,D105)</f>
        <v>8004894</v>
      </c>
    </row>
    <row r="102" spans="2:4" ht="12.75">
      <c r="B102" s="39"/>
      <c r="C102" s="202"/>
      <c r="D102" s="181"/>
    </row>
    <row r="103" spans="2:4" ht="22.5">
      <c r="B103" s="39"/>
      <c r="C103" s="203" t="s">
        <v>230</v>
      </c>
      <c r="D103" s="189">
        <f>SUM('[1]ProjDOCHODY2004.2005'!D97)</f>
        <v>7847527</v>
      </c>
    </row>
    <row r="104" spans="2:4" ht="12.75">
      <c r="B104" s="39"/>
      <c r="C104" s="204"/>
      <c r="D104" s="189"/>
    </row>
    <row r="105" spans="2:4" ht="12.75">
      <c r="B105" s="39"/>
      <c r="C105" s="203" t="s">
        <v>231</v>
      </c>
      <c r="D105" s="189">
        <f>SUM('[1]ProjDOCHODY2004.2005'!D101)</f>
        <v>157367</v>
      </c>
    </row>
    <row r="106" spans="2:4" ht="12.75">
      <c r="B106" s="39"/>
      <c r="C106" s="200"/>
      <c r="D106" s="181"/>
    </row>
    <row r="107" spans="2:4" ht="25.5">
      <c r="B107" s="39"/>
      <c r="C107" s="202" t="s">
        <v>232</v>
      </c>
      <c r="D107" s="175">
        <v>35000</v>
      </c>
    </row>
    <row r="108" spans="2:4" ht="12.75">
      <c r="B108" s="39"/>
      <c r="C108" s="202"/>
      <c r="D108" s="175"/>
    </row>
    <row r="109" spans="2:4" ht="12.75">
      <c r="B109" s="39"/>
      <c r="C109" s="205" t="s">
        <v>233</v>
      </c>
      <c r="D109" s="186">
        <f>SUM('[1]ProjDOCHODY2004.2005'!D104)</f>
        <v>25000</v>
      </c>
    </row>
    <row r="110" spans="2:4" ht="13.5" thickBot="1">
      <c r="B110" s="215"/>
      <c r="C110" s="627"/>
      <c r="D110" s="184"/>
    </row>
    <row r="111" spans="2:4" ht="12.75">
      <c r="B111" s="40"/>
      <c r="C111" s="206"/>
      <c r="D111" s="172"/>
    </row>
    <row r="112" spans="2:4" ht="12.75">
      <c r="B112" s="39">
        <v>801</v>
      </c>
      <c r="C112" s="202" t="s">
        <v>234</v>
      </c>
      <c r="D112" s="175">
        <f>SUM(D115)</f>
        <v>837600</v>
      </c>
    </row>
    <row r="113" spans="2:4" ht="13.5" thickBot="1">
      <c r="B113" s="39"/>
      <c r="C113" s="202"/>
      <c r="D113" s="184"/>
    </row>
    <row r="114" spans="2:4" ht="12.75">
      <c r="B114" s="40"/>
      <c r="C114" s="206"/>
      <c r="D114" s="172"/>
    </row>
    <row r="115" spans="2:4" ht="25.5">
      <c r="B115" s="39"/>
      <c r="C115" s="178" t="s">
        <v>235</v>
      </c>
      <c r="D115" s="186">
        <f>SUM(D117,D118)</f>
        <v>837600</v>
      </c>
    </row>
    <row r="116" spans="2:4" ht="12.75">
      <c r="B116" s="39"/>
      <c r="C116" s="178"/>
      <c r="D116" s="181"/>
    </row>
    <row r="117" spans="2:4" ht="12.75">
      <c r="B117" s="39"/>
      <c r="C117" s="182" t="s">
        <v>236</v>
      </c>
      <c r="D117" s="207">
        <f>SUM('[1]ProjDOCHODY2004.2005'!D111)-6000</f>
        <v>831600</v>
      </c>
    </row>
    <row r="118" spans="2:4" ht="22.5">
      <c r="B118" s="39"/>
      <c r="C118" s="182" t="s">
        <v>496</v>
      </c>
      <c r="D118" s="207">
        <v>6000</v>
      </c>
    </row>
    <row r="119" spans="2:4" ht="13.5" thickBot="1">
      <c r="B119" s="39"/>
      <c r="C119" s="202"/>
      <c r="D119" s="181"/>
    </row>
    <row r="120" spans="2:4" ht="12.75">
      <c r="B120" s="40"/>
      <c r="C120" s="201"/>
      <c r="D120" s="172"/>
    </row>
    <row r="121" spans="2:4" ht="12.75">
      <c r="B121" s="39">
        <v>852</v>
      </c>
      <c r="C121" s="178" t="s">
        <v>160</v>
      </c>
      <c r="D121" s="175">
        <f>SUM(D124,D128,D133)</f>
        <v>1082869</v>
      </c>
    </row>
    <row r="122" spans="2:4" ht="13.5" thickBot="1">
      <c r="B122" s="39"/>
      <c r="C122" s="178"/>
      <c r="D122" s="181"/>
    </row>
    <row r="123" spans="2:4" ht="12.75">
      <c r="B123" s="40"/>
      <c r="C123" s="177"/>
      <c r="D123" s="172"/>
    </row>
    <row r="124" spans="2:4" ht="25.5">
      <c r="B124" s="39"/>
      <c r="C124" s="178" t="s">
        <v>237</v>
      </c>
      <c r="D124" s="175">
        <f>SUM(D126:D126)</f>
        <v>641884</v>
      </c>
    </row>
    <row r="125" spans="2:4" ht="12.75">
      <c r="B125" s="39"/>
      <c r="C125" s="178"/>
      <c r="D125" s="175"/>
    </row>
    <row r="126" spans="2:4" ht="12.75">
      <c r="B126" s="39"/>
      <c r="C126" s="182" t="s">
        <v>238</v>
      </c>
      <c r="D126" s="189">
        <f>SUM('[1]ProjDOCHODY2004.2005'!D126)</f>
        <v>641884</v>
      </c>
    </row>
    <row r="127" spans="2:4" ht="12.75">
      <c r="B127" s="39"/>
      <c r="C127" s="178"/>
      <c r="D127" s="181"/>
    </row>
    <row r="128" spans="2:4" ht="25.5">
      <c r="B128" s="39"/>
      <c r="C128" s="178" t="s">
        <v>239</v>
      </c>
      <c r="D128" s="175">
        <f>SUM(D129:D131)</f>
        <v>38000</v>
      </c>
    </row>
    <row r="129" spans="2:4" ht="12.75">
      <c r="B129" s="39"/>
      <c r="C129" s="178"/>
      <c r="D129" s="181"/>
    </row>
    <row r="130" spans="2:4" ht="12.75">
      <c r="B130" s="39"/>
      <c r="C130" s="182" t="s">
        <v>240</v>
      </c>
      <c r="D130" s="181">
        <f>SUM('[1]ProjDOCHODY2004.2005'!D132)</f>
        <v>2000</v>
      </c>
    </row>
    <row r="131" spans="2:4" ht="12.75">
      <c r="B131" s="39"/>
      <c r="C131" s="182" t="s">
        <v>241</v>
      </c>
      <c r="D131" s="181">
        <f>SUM('[1]ProjDOCHODY2004.2005'!D134)</f>
        <v>36000</v>
      </c>
    </row>
    <row r="132" spans="2:4" ht="12.75">
      <c r="B132" s="39"/>
      <c r="C132" s="183"/>
      <c r="D132" s="189"/>
    </row>
    <row r="133" spans="2:4" ht="35.25" customHeight="1">
      <c r="B133" s="39"/>
      <c r="C133" s="178" t="s">
        <v>242</v>
      </c>
      <c r="D133" s="175">
        <f>SUM('[1]ProjDOCHODY2004.2005'!D136)</f>
        <v>402985</v>
      </c>
    </row>
    <row r="134" spans="2:4" ht="13.5" thickBot="1">
      <c r="B134" s="39"/>
      <c r="C134" s="178"/>
      <c r="D134" s="175"/>
    </row>
    <row r="135" spans="2:4" ht="12.75">
      <c r="B135" s="40"/>
      <c r="C135" s="177"/>
      <c r="D135" s="208"/>
    </row>
    <row r="136" spans="2:4" ht="12.75">
      <c r="B136" s="39">
        <v>854</v>
      </c>
      <c r="C136" s="178" t="s">
        <v>243</v>
      </c>
      <c r="D136" s="209">
        <f>SUM(D139,D144)</f>
        <v>716795</v>
      </c>
    </row>
    <row r="137" spans="2:4" ht="13.5" thickBot="1">
      <c r="B137" s="39"/>
      <c r="C137" s="178"/>
      <c r="D137" s="210"/>
    </row>
    <row r="138" spans="2:4" ht="12.75">
      <c r="B138" s="40"/>
      <c r="C138" s="177"/>
      <c r="D138" s="172"/>
    </row>
    <row r="139" spans="2:4" ht="25.5">
      <c r="B139" s="39"/>
      <c r="C139" s="178" t="s">
        <v>235</v>
      </c>
      <c r="D139" s="175">
        <f>SUM(D141:D142)</f>
        <v>675395</v>
      </c>
    </row>
    <row r="140" spans="2:4" ht="12.75">
      <c r="B140" s="39"/>
      <c r="C140" s="178"/>
      <c r="D140" s="181"/>
    </row>
    <row r="141" spans="2:4" ht="12.75">
      <c r="B141" s="39"/>
      <c r="C141" s="182" t="s">
        <v>244</v>
      </c>
      <c r="D141" s="181">
        <f>SUM('[1]ProjDOCHODY2004.2005'!D144)</f>
        <v>507395</v>
      </c>
    </row>
    <row r="142" spans="2:4" ht="12.75">
      <c r="B142" s="39"/>
      <c r="C142" s="182" t="s">
        <v>245</v>
      </c>
      <c r="D142" s="181">
        <f>SUM('[1]ProjDOCHODY2004.2005'!D145)</f>
        <v>168000</v>
      </c>
    </row>
    <row r="143" spans="2:4" ht="12.75">
      <c r="B143" s="39"/>
      <c r="C143" s="183"/>
      <c r="D143" s="181"/>
    </row>
    <row r="144" spans="2:4" ht="38.25">
      <c r="B144" s="39"/>
      <c r="C144" s="178" t="s">
        <v>246</v>
      </c>
      <c r="D144" s="175">
        <f>SUM(D146)</f>
        <v>41400</v>
      </c>
    </row>
    <row r="145" spans="2:4" ht="12.75">
      <c r="B145" s="39"/>
      <c r="C145" s="183"/>
      <c r="D145" s="181"/>
    </row>
    <row r="146" spans="2:4" ht="12.75">
      <c r="B146" s="39"/>
      <c r="C146" s="182" t="s">
        <v>247</v>
      </c>
      <c r="D146" s="181">
        <f>SUM('[1]ProjDOCHODY2004.2005'!D147)</f>
        <v>41400</v>
      </c>
    </row>
    <row r="147" spans="2:4" ht="13.5" thickBot="1">
      <c r="B147" s="39"/>
      <c r="C147" s="183"/>
      <c r="D147" s="181"/>
    </row>
    <row r="148" spans="2:4" ht="12.75">
      <c r="B148" s="211"/>
      <c r="C148" s="212"/>
      <c r="D148" s="172"/>
    </row>
    <row r="149" spans="2:4" ht="25.5">
      <c r="B149" s="213">
        <v>900</v>
      </c>
      <c r="C149" s="196" t="s">
        <v>248</v>
      </c>
      <c r="D149" s="186">
        <f>SUM(D152)</f>
        <v>3000</v>
      </c>
    </row>
    <row r="150" spans="2:4" ht="13.5" thickBot="1">
      <c r="B150" s="213"/>
      <c r="C150" s="214"/>
      <c r="D150" s="184"/>
    </row>
    <row r="151" spans="2:4" ht="12.75">
      <c r="B151" s="211"/>
      <c r="C151" s="212"/>
      <c r="D151" s="181"/>
    </row>
    <row r="152" spans="2:4" ht="12.75">
      <c r="B152" s="213"/>
      <c r="C152" s="196" t="s">
        <v>249</v>
      </c>
      <c r="D152" s="186">
        <f>SUM('[1]ProjDOCHODY2004.2005'!D157)</f>
        <v>3000</v>
      </c>
    </row>
    <row r="153" spans="2:4" ht="13.5" thickBot="1">
      <c r="B153" s="39"/>
      <c r="C153" s="178"/>
      <c r="D153" s="181"/>
    </row>
    <row r="154" spans="2:4" ht="12.75">
      <c r="B154" s="40"/>
      <c r="C154" s="177"/>
      <c r="D154" s="172"/>
    </row>
    <row r="155" spans="2:4" ht="12.75">
      <c r="B155" s="39">
        <v>926</v>
      </c>
      <c r="C155" s="178" t="s">
        <v>250</v>
      </c>
      <c r="D155" s="175">
        <f>SUM(D158)</f>
        <v>95100</v>
      </c>
    </row>
    <row r="156" spans="2:4" ht="13.5" thickBot="1">
      <c r="B156" s="39"/>
      <c r="C156" s="178"/>
      <c r="D156" s="184"/>
    </row>
    <row r="157" spans="2:4" ht="12.75">
      <c r="B157" s="40"/>
      <c r="C157" s="177"/>
      <c r="D157" s="172"/>
    </row>
    <row r="158" spans="2:4" ht="25.5">
      <c r="B158" s="39"/>
      <c r="C158" s="178" t="s">
        <v>251</v>
      </c>
      <c r="D158" s="175">
        <f>SUM(D160:D161)</f>
        <v>95100</v>
      </c>
    </row>
    <row r="159" spans="2:4" ht="12.75">
      <c r="B159" s="39"/>
      <c r="C159" s="178"/>
      <c r="D159" s="175"/>
    </row>
    <row r="160" spans="2:4" ht="12.75">
      <c r="B160" s="39"/>
      <c r="C160" s="182" t="s">
        <v>252</v>
      </c>
      <c r="D160" s="181">
        <f>SUM('[1]ProjDOCHODY2004.2005'!D176)</f>
        <v>82600</v>
      </c>
    </row>
    <row r="161" spans="2:4" ht="13.5" thickBot="1">
      <c r="B161" s="215"/>
      <c r="C161" s="216" t="s">
        <v>152</v>
      </c>
      <c r="D161" s="184">
        <f>SUM('[1]ProjDOCHODY2004.2005'!D177)</f>
        <v>12500</v>
      </c>
    </row>
    <row r="162" spans="2:3" ht="12.75">
      <c r="B162" s="150"/>
      <c r="C162" s="153"/>
    </row>
    <row r="163" spans="2:3" ht="12.75">
      <c r="B163" s="150"/>
      <c r="C163" s="153"/>
    </row>
    <row r="164" spans="2:3" ht="13.5" thickBot="1">
      <c r="B164" s="150"/>
      <c r="C164" s="153"/>
    </row>
    <row r="165" spans="2:5" ht="13.5" thickBot="1">
      <c r="B165" s="217"/>
      <c r="C165" s="218" t="s">
        <v>253</v>
      </c>
      <c r="D165" s="218" t="s">
        <v>254</v>
      </c>
      <c r="E165" s="219" t="s">
        <v>255</v>
      </c>
    </row>
    <row r="166" spans="2:5" ht="12.75">
      <c r="B166" s="220">
        <v>700</v>
      </c>
      <c r="C166" s="221" t="s">
        <v>190</v>
      </c>
      <c r="D166" s="209">
        <f>SUM(D16)</f>
        <v>4310000</v>
      </c>
      <c r="E166" s="222">
        <f>D166/45765060*100</f>
        <v>9.41766491729717</v>
      </c>
    </row>
    <row r="167" spans="2:5" ht="12.75">
      <c r="B167" s="220">
        <v>710</v>
      </c>
      <c r="C167" s="221" t="s">
        <v>144</v>
      </c>
      <c r="D167" s="209">
        <f>SUM(D32)</f>
        <v>60000</v>
      </c>
      <c r="E167" s="222">
        <f aca="true" t="shared" si="0" ref="E167:E177">D167/45765060*100</f>
        <v>0.13110438399949656</v>
      </c>
    </row>
    <row r="168" spans="2:5" ht="12.75">
      <c r="B168" s="220">
        <v>750</v>
      </c>
      <c r="C168" s="221" t="s">
        <v>256</v>
      </c>
      <c r="D168" s="209">
        <f>SUM(D40)</f>
        <v>55500</v>
      </c>
      <c r="E168" s="222">
        <f t="shared" si="0"/>
        <v>0.12127155519953431</v>
      </c>
    </row>
    <row r="169" spans="2:5" ht="12.75">
      <c r="B169" s="220">
        <v>754</v>
      </c>
      <c r="C169" s="221" t="s">
        <v>205</v>
      </c>
      <c r="D169" s="209">
        <f>SUM(D58)</f>
        <v>615000</v>
      </c>
      <c r="E169" s="222">
        <f t="shared" si="0"/>
        <v>1.3438199359948397</v>
      </c>
    </row>
    <row r="170" spans="2:5" ht="38.25">
      <c r="B170" s="220">
        <v>756</v>
      </c>
      <c r="C170" s="221" t="s">
        <v>208</v>
      </c>
      <c r="D170" s="209">
        <f>SUM(D65)</f>
        <v>29924302.152</v>
      </c>
      <c r="E170" s="222">
        <f t="shared" si="0"/>
        <v>65.38678667087949</v>
      </c>
    </row>
    <row r="171" spans="2:5" ht="12.75">
      <c r="B171" s="162">
        <v>758</v>
      </c>
      <c r="C171" s="223" t="s">
        <v>228</v>
      </c>
      <c r="D171" s="209">
        <f>SUM(D98)</f>
        <v>8064894</v>
      </c>
      <c r="E171" s="222">
        <f t="shared" si="0"/>
        <v>17.62238266485393</v>
      </c>
    </row>
    <row r="172" spans="2:5" ht="12.75">
      <c r="B172" s="162">
        <v>801</v>
      </c>
      <c r="C172" s="224" t="s">
        <v>234</v>
      </c>
      <c r="D172" s="209">
        <f>SUM(D112)</f>
        <v>837600</v>
      </c>
      <c r="E172" s="222">
        <f t="shared" si="0"/>
        <v>1.830217200632972</v>
      </c>
    </row>
    <row r="173" spans="2:5" ht="12.75">
      <c r="B173" s="162">
        <v>852</v>
      </c>
      <c r="C173" s="221" t="s">
        <v>160</v>
      </c>
      <c r="D173" s="209">
        <f>SUM(D121)</f>
        <v>1082869</v>
      </c>
      <c r="E173" s="222">
        <f t="shared" si="0"/>
        <v>2.3661478866191805</v>
      </c>
    </row>
    <row r="174" spans="2:5" ht="12.75">
      <c r="B174" s="162">
        <v>854</v>
      </c>
      <c r="C174" s="221" t="s">
        <v>243</v>
      </c>
      <c r="D174" s="209">
        <f>SUM(D136)</f>
        <v>716795</v>
      </c>
      <c r="E174" s="222">
        <f t="shared" si="0"/>
        <v>1.5662494488153191</v>
      </c>
    </row>
    <row r="175" spans="2:5" ht="25.5">
      <c r="B175" s="162">
        <v>900</v>
      </c>
      <c r="C175" s="225" t="s">
        <v>248</v>
      </c>
      <c r="D175" s="209">
        <f>SUM(D149)</f>
        <v>3000</v>
      </c>
      <c r="E175" s="222">
        <f t="shared" si="0"/>
        <v>0.006555219199974828</v>
      </c>
    </row>
    <row r="176" spans="2:5" ht="12.75">
      <c r="B176" s="162">
        <v>926</v>
      </c>
      <c r="C176" s="221" t="s">
        <v>250</v>
      </c>
      <c r="D176" s="209">
        <f>SUM(D155)</f>
        <v>95100</v>
      </c>
      <c r="E176" s="222">
        <f t="shared" si="0"/>
        <v>0.20780044863920205</v>
      </c>
    </row>
    <row r="177" spans="2:5" ht="13.5" thickBot="1">
      <c r="B177" s="226"/>
      <c r="C177" s="226"/>
      <c r="D177" s="226"/>
      <c r="E177" s="222">
        <f t="shared" si="0"/>
        <v>0</v>
      </c>
    </row>
    <row r="178" spans="2:5" ht="13.5" thickBot="1">
      <c r="B178" s="227"/>
      <c r="C178" s="227"/>
      <c r="D178" s="228">
        <f>SUM(D166:D177)</f>
        <v>45765060.151999995</v>
      </c>
      <c r="E178" s="229">
        <f>SUM(E166:E177)</f>
        <v>100.00000033213111</v>
      </c>
    </row>
    <row r="179" spans="2:3" ht="12.75">
      <c r="B179" s="150"/>
      <c r="C179" s="153"/>
    </row>
    <row r="180" spans="2:3" ht="12.75">
      <c r="B180" s="150"/>
      <c r="C180" s="153"/>
    </row>
    <row r="181" ht="12.75">
      <c r="C181" s="230"/>
    </row>
    <row r="182" spans="3:4" ht="12.75">
      <c r="C182" s="230"/>
      <c r="D182" s="231"/>
    </row>
    <row r="183" ht="12.75">
      <c r="C183" s="230"/>
    </row>
    <row r="184" ht="12.75">
      <c r="C184" s="230"/>
    </row>
    <row r="185" ht="12.75">
      <c r="C185" s="230"/>
    </row>
    <row r="186" ht="12.75">
      <c r="C186" s="230"/>
    </row>
    <row r="187" ht="12.75">
      <c r="C187" s="13"/>
    </row>
    <row r="188" ht="12.75">
      <c r="C188" s="13"/>
    </row>
    <row r="189" ht="12.75">
      <c r="C189" s="13"/>
    </row>
    <row r="190" ht="12.75">
      <c r="C190" s="13" t="s">
        <v>257</v>
      </c>
    </row>
    <row r="191" spans="2:3" ht="12.75">
      <c r="B191" s="230"/>
      <c r="C191" s="13"/>
    </row>
    <row r="192" spans="2:3" ht="12.75">
      <c r="B192" s="230"/>
      <c r="C192" s="13"/>
    </row>
    <row r="193" spans="2:4" ht="12.75">
      <c r="B193" s="230"/>
      <c r="C193" s="13"/>
      <c r="D193" s="232"/>
    </row>
    <row r="194" spans="2:3" ht="12.75">
      <c r="B194" s="230"/>
      <c r="C194" s="13"/>
    </row>
    <row r="195" spans="2:3" ht="12.75">
      <c r="B195" s="230"/>
      <c r="C195" s="13"/>
    </row>
    <row r="196" spans="2:3" ht="12.75">
      <c r="B196" s="230"/>
      <c r="C196" s="13"/>
    </row>
    <row r="197" spans="2:3" ht="12.75">
      <c r="B197" s="230"/>
      <c r="C197" s="230"/>
    </row>
    <row r="198" spans="2:3" ht="12.75">
      <c r="B198" s="230"/>
      <c r="C198" s="230"/>
    </row>
    <row r="199" spans="2:3" ht="12.75">
      <c r="B199" s="230"/>
      <c r="C199" s="230"/>
    </row>
    <row r="200" spans="2:3" ht="12.75">
      <c r="B200" s="230"/>
      <c r="C200" s="230"/>
    </row>
    <row r="201" spans="2:3" ht="12.75">
      <c r="B201" s="230"/>
      <c r="C201" s="230"/>
    </row>
    <row r="202" spans="2:3" ht="12.75">
      <c r="B202" s="230"/>
      <c r="C202" s="230"/>
    </row>
    <row r="203" spans="2:3" ht="12.75">
      <c r="B203" s="230"/>
      <c r="C203" s="230"/>
    </row>
    <row r="204" spans="2:3" ht="12.75">
      <c r="B204" s="230"/>
      <c r="C204" s="230"/>
    </row>
    <row r="205" spans="2:3" ht="12.75">
      <c r="B205" s="230"/>
      <c r="C205" s="230"/>
    </row>
    <row r="206" spans="2:3" ht="12.75">
      <c r="B206" s="230"/>
      <c r="C206" s="230"/>
    </row>
    <row r="207" spans="2:3" ht="12.75">
      <c r="B207" s="230"/>
      <c r="C207" s="230"/>
    </row>
    <row r="208" spans="2:3" ht="12.75">
      <c r="B208" s="230"/>
      <c r="C208" s="230"/>
    </row>
    <row r="209" spans="2:3" ht="12.75">
      <c r="B209" s="230"/>
      <c r="C209" s="230"/>
    </row>
    <row r="210" spans="2:3" ht="12.75">
      <c r="B210" s="230"/>
      <c r="C210" s="230"/>
    </row>
    <row r="211" spans="2:3" ht="12.75">
      <c r="B211" s="230"/>
      <c r="C211" s="230"/>
    </row>
    <row r="212" spans="2:3" ht="12.75">
      <c r="B212" s="230"/>
      <c r="C212" s="230"/>
    </row>
    <row r="213" spans="2:3" ht="12.75">
      <c r="B213" s="230"/>
      <c r="C213" s="230"/>
    </row>
    <row r="214" spans="2:3" ht="12.75">
      <c r="B214" s="230"/>
      <c r="C214" s="230"/>
    </row>
    <row r="215" spans="2:3" ht="12.75">
      <c r="B215" s="230"/>
      <c r="C215" s="230"/>
    </row>
    <row r="216" spans="2:3" ht="12.75">
      <c r="B216" s="230"/>
      <c r="C216" s="230"/>
    </row>
    <row r="217" spans="2:3" ht="12.75">
      <c r="B217" s="230"/>
      <c r="C217" s="230"/>
    </row>
    <row r="218" spans="2:3" ht="12.75">
      <c r="B218" s="230"/>
      <c r="C218" s="230"/>
    </row>
    <row r="219" spans="2:3" ht="12.75">
      <c r="B219" s="230"/>
      <c r="C219" s="230"/>
    </row>
    <row r="220" spans="2:3" ht="12.75">
      <c r="B220" s="230"/>
      <c r="C220" s="230"/>
    </row>
    <row r="221" spans="2:3" ht="12.75">
      <c r="B221" s="230"/>
      <c r="C221" s="230"/>
    </row>
    <row r="222" spans="2:3" ht="12.75">
      <c r="B222" s="230"/>
      <c r="C222" s="230"/>
    </row>
    <row r="223" spans="2:3" ht="12.75">
      <c r="B223" s="230"/>
      <c r="C223" s="230"/>
    </row>
    <row r="224" spans="2:3" ht="12.75">
      <c r="B224" s="230"/>
      <c r="C224" s="230"/>
    </row>
    <row r="225" spans="2:3" ht="12.75">
      <c r="B225" s="230"/>
      <c r="C225" s="230"/>
    </row>
    <row r="226" spans="2:3" ht="12.75">
      <c r="B226" s="230"/>
      <c r="C226" s="230"/>
    </row>
    <row r="227" spans="2:3" ht="12.75">
      <c r="B227" s="230"/>
      <c r="C227" s="230"/>
    </row>
    <row r="228" spans="2:3" ht="12.75">
      <c r="B228" s="230"/>
      <c r="C228" s="230"/>
    </row>
    <row r="229" spans="2:3" ht="12.75">
      <c r="B229" s="230"/>
      <c r="C229" s="230"/>
    </row>
    <row r="230" spans="2:3" ht="12.75">
      <c r="B230" s="230"/>
      <c r="C230" s="230"/>
    </row>
    <row r="231" spans="2:3" ht="12.75">
      <c r="B231" s="230"/>
      <c r="C231" s="230"/>
    </row>
    <row r="232" spans="2:3" ht="12.75">
      <c r="B232" s="230"/>
      <c r="C232" s="230"/>
    </row>
    <row r="233" spans="2:3" ht="12.75">
      <c r="B233" s="230"/>
      <c r="C233" s="230"/>
    </row>
    <row r="234" spans="2:3" ht="12.75">
      <c r="B234" s="230"/>
      <c r="C234" s="230"/>
    </row>
    <row r="235" ht="12.75">
      <c r="C235" s="230"/>
    </row>
    <row r="236" ht="12.75">
      <c r="C236" s="230"/>
    </row>
    <row r="237" ht="12.75">
      <c r="C237" s="230"/>
    </row>
    <row r="238" ht="12.75">
      <c r="C238" s="230"/>
    </row>
    <row r="239" ht="12.75">
      <c r="C239" s="230"/>
    </row>
    <row r="240" ht="12.75">
      <c r="C240" s="230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G1095"/>
  <sheetViews>
    <sheetView showGridLines="0" workbookViewId="0" topLeftCell="A1">
      <selection activeCell="C31" sqref="C31"/>
    </sheetView>
  </sheetViews>
  <sheetFormatPr defaultColWidth="9.00390625" defaultRowHeight="12.75"/>
  <cols>
    <col min="1" max="1" width="8.75390625" style="4" customWidth="1"/>
    <col min="2" max="2" width="50.75390625" style="4" customWidth="1"/>
    <col min="3" max="3" width="16.25390625" style="4" customWidth="1"/>
    <col min="4" max="4" width="4.875" style="4" customWidth="1"/>
    <col min="5" max="5" width="9.125" style="4" customWidth="1"/>
    <col min="6" max="6" width="11.00390625" style="4" customWidth="1"/>
    <col min="7" max="16384" width="9.125" style="4" customWidth="1"/>
  </cols>
  <sheetData>
    <row r="2" spans="2:3" ht="12.75">
      <c r="B2" s="50"/>
      <c r="C2" s="149" t="s">
        <v>182</v>
      </c>
    </row>
    <row r="3" spans="2:3" ht="12.75">
      <c r="B3" s="50"/>
      <c r="C3" s="136" t="s">
        <v>457</v>
      </c>
    </row>
    <row r="4" spans="2:3" ht="12.75">
      <c r="B4" s="50"/>
      <c r="C4" s="136"/>
    </row>
    <row r="5" ht="12.75">
      <c r="B5" s="10" t="s">
        <v>69</v>
      </c>
    </row>
    <row r="6" spans="2:7" ht="12.75">
      <c r="B6" s="50" t="s">
        <v>175</v>
      </c>
      <c r="G6" s="45"/>
    </row>
    <row r="7" ht="13.5" thickBot="1">
      <c r="B7" s="50"/>
    </row>
    <row r="8" spans="2:3" ht="12.75">
      <c r="B8" s="416" t="s">
        <v>162</v>
      </c>
      <c r="C8" s="416" t="s">
        <v>176</v>
      </c>
    </row>
    <row r="9" spans="2:3" ht="10.5" customHeight="1" thickBot="1">
      <c r="B9" s="566"/>
      <c r="C9" s="566"/>
    </row>
    <row r="10" spans="2:3" ht="12.75">
      <c r="B10" s="573"/>
      <c r="C10" s="573"/>
    </row>
    <row r="11" spans="2:3" ht="14.25" customHeight="1">
      <c r="B11" s="395" t="s">
        <v>150</v>
      </c>
      <c r="C11" s="571">
        <v>120000</v>
      </c>
    </row>
    <row r="12" spans="2:3" ht="14.25" customHeight="1" thickBot="1">
      <c r="B12" s="394"/>
      <c r="C12" s="572"/>
    </row>
    <row r="13" spans="2:3" ht="13.5" thickBot="1">
      <c r="B13" s="584" t="s">
        <v>156</v>
      </c>
      <c r="C13" s="387">
        <f>SUM(C14+C19)</f>
        <v>13465000</v>
      </c>
    </row>
    <row r="14" spans="2:3" ht="12.75">
      <c r="B14" s="585" t="s">
        <v>483</v>
      </c>
      <c r="C14" s="575">
        <f>SUM(C16:C18)</f>
        <v>6040000</v>
      </c>
    </row>
    <row r="15" spans="2:5" ht="12.75">
      <c r="B15" s="586" t="s">
        <v>70</v>
      </c>
      <c r="C15" s="576">
        <f>SUM(C16:C17)</f>
        <v>6019000</v>
      </c>
      <c r="E15" s="79"/>
    </row>
    <row r="16" spans="2:5" ht="12.75">
      <c r="B16" s="587" t="s">
        <v>71</v>
      </c>
      <c r="C16" s="577">
        <v>5669000</v>
      </c>
      <c r="E16" s="62"/>
    </row>
    <row r="17" spans="2:5" ht="12.75">
      <c r="B17" s="588" t="s">
        <v>72</v>
      </c>
      <c r="C17" s="578">
        <v>350000</v>
      </c>
      <c r="E17" s="62"/>
    </row>
    <row r="18" spans="2:5" ht="12.75">
      <c r="B18" s="122" t="s">
        <v>73</v>
      </c>
      <c r="C18" s="579">
        <v>21000</v>
      </c>
      <c r="E18" s="62"/>
    </row>
    <row r="19" spans="2:5" ht="12.75">
      <c r="B19" s="589" t="s">
        <v>484</v>
      </c>
      <c r="C19" s="580">
        <f>SUM(C20,C21)</f>
        <v>7425000</v>
      </c>
      <c r="E19" s="62"/>
    </row>
    <row r="20" spans="2:5" ht="12.75">
      <c r="B20" s="590" t="s">
        <v>88</v>
      </c>
      <c r="C20" s="570">
        <f>SUM('DOTACJE ZAŁ 5'!D42)</f>
        <v>300000</v>
      </c>
      <c r="E20" s="62"/>
    </row>
    <row r="21" spans="2:5" ht="13.5" thickBot="1">
      <c r="B21" s="590" t="s">
        <v>74</v>
      </c>
      <c r="C21" s="581">
        <f>SUM('DOTACJE ZAŁ 5'!D110)</f>
        <v>7125000</v>
      </c>
      <c r="D21" s="62"/>
      <c r="E21" s="62"/>
    </row>
    <row r="22" spans="2:5" ht="13.5" thickBot="1">
      <c r="B22" s="591" t="s">
        <v>135</v>
      </c>
      <c r="C22" s="582">
        <f>SUM(C23+C31)</f>
        <v>13465000</v>
      </c>
      <c r="E22" s="62"/>
    </row>
    <row r="23" spans="2:5" ht="12.75">
      <c r="B23" s="395" t="s">
        <v>138</v>
      </c>
      <c r="C23" s="388">
        <f>SUM(C25,C30)</f>
        <v>5840000</v>
      </c>
      <c r="E23" s="62"/>
    </row>
    <row r="24" spans="2:6" ht="12.75">
      <c r="B24" s="592" t="s">
        <v>75</v>
      </c>
      <c r="C24" s="583"/>
      <c r="F24" s="4">
        <f>5485000-1407800</f>
        <v>4077200</v>
      </c>
    </row>
    <row r="25" spans="2:3" ht="12.75">
      <c r="B25" s="593" t="s">
        <v>76</v>
      </c>
      <c r="C25" s="388">
        <f>SUM(C26:C29)</f>
        <v>1417800</v>
      </c>
    </row>
    <row r="26" spans="2:3" ht="12.75">
      <c r="B26" s="566" t="s">
        <v>77</v>
      </c>
      <c r="C26" s="570">
        <v>1088000</v>
      </c>
    </row>
    <row r="27" spans="2:3" ht="12.75">
      <c r="B27" s="566" t="s">
        <v>78</v>
      </c>
      <c r="C27" s="570">
        <v>92000</v>
      </c>
    </row>
    <row r="28" spans="2:3" ht="12.75">
      <c r="B28" s="566" t="s">
        <v>79</v>
      </c>
      <c r="C28" s="570">
        <v>208900</v>
      </c>
    </row>
    <row r="29" spans="2:6" ht="12.75">
      <c r="B29" s="566" t="s">
        <v>80</v>
      </c>
      <c r="C29" s="570">
        <v>28900</v>
      </c>
      <c r="F29" s="62"/>
    </row>
    <row r="30" spans="2:3" ht="13.5" thickBot="1">
      <c r="B30" s="594" t="s">
        <v>48</v>
      </c>
      <c r="C30" s="412">
        <f>4067200+355000</f>
        <v>4422200</v>
      </c>
    </row>
    <row r="31" spans="1:3" ht="13.5" thickBot="1">
      <c r="A31" s="45"/>
      <c r="B31" s="138" t="s">
        <v>81</v>
      </c>
      <c r="C31" s="563">
        <f>SUM(C33,C48,C53)</f>
        <v>7625000</v>
      </c>
    </row>
    <row r="32" spans="1:3" ht="12.75">
      <c r="A32" s="45"/>
      <c r="B32" s="138" t="s">
        <v>82</v>
      </c>
      <c r="C32" s="567"/>
    </row>
    <row r="33" spans="1:3" ht="12.75">
      <c r="A33" s="45"/>
      <c r="B33" s="395" t="s">
        <v>83</v>
      </c>
      <c r="C33" s="412">
        <f>SUM(C34:C46)</f>
        <v>7125000</v>
      </c>
    </row>
    <row r="34" spans="1:3" ht="12.75">
      <c r="A34" s="45"/>
      <c r="B34" s="371" t="s">
        <v>482</v>
      </c>
      <c r="C34" s="570">
        <v>1300000</v>
      </c>
    </row>
    <row r="35" spans="1:3" ht="12.75">
      <c r="A35" s="45"/>
      <c r="B35" s="564" t="s">
        <v>480</v>
      </c>
      <c r="C35" s="570">
        <v>100000</v>
      </c>
    </row>
    <row r="36" spans="1:3" ht="12.75">
      <c r="A36" s="45"/>
      <c r="B36" s="371" t="s">
        <v>37</v>
      </c>
      <c r="C36" s="570">
        <v>700000</v>
      </c>
    </row>
    <row r="37" spans="1:3" ht="12.75">
      <c r="A37" s="45"/>
      <c r="B37" s="371" t="s">
        <v>38</v>
      </c>
      <c r="C37" s="570">
        <v>700000</v>
      </c>
    </row>
    <row r="38" spans="1:3" ht="12.75">
      <c r="A38" s="45"/>
      <c r="B38" s="371" t="s">
        <v>39</v>
      </c>
      <c r="C38" s="570">
        <v>1000000</v>
      </c>
    </row>
    <row r="39" spans="1:3" ht="12.75">
      <c r="A39" s="45"/>
      <c r="B39" s="251" t="s">
        <v>271</v>
      </c>
      <c r="C39" s="570">
        <v>1500000</v>
      </c>
    </row>
    <row r="40" spans="1:3" ht="12.75">
      <c r="A40" s="45"/>
      <c r="B40" s="251" t="s">
        <v>272</v>
      </c>
      <c r="C40" s="570">
        <v>650000</v>
      </c>
    </row>
    <row r="41" spans="1:3" ht="12.75">
      <c r="A41" s="45"/>
      <c r="B41" s="251" t="s">
        <v>273</v>
      </c>
      <c r="C41" s="570">
        <v>900000</v>
      </c>
    </row>
    <row r="42" spans="1:3" ht="12.75">
      <c r="A42" s="45"/>
      <c r="B42" s="251" t="s">
        <v>274</v>
      </c>
      <c r="C42" s="570">
        <v>30000</v>
      </c>
    </row>
    <row r="43" spans="1:3" ht="12.75">
      <c r="A43" s="45"/>
      <c r="B43" s="251" t="s">
        <v>275</v>
      </c>
      <c r="C43" s="570">
        <v>50000</v>
      </c>
    </row>
    <row r="44" spans="1:3" ht="22.5">
      <c r="A44" s="45"/>
      <c r="B44" s="251" t="s">
        <v>276</v>
      </c>
      <c r="C44" s="570">
        <v>100000</v>
      </c>
    </row>
    <row r="45" spans="1:3" ht="12.75">
      <c r="A45" s="45"/>
      <c r="B45" s="564" t="s">
        <v>481</v>
      </c>
      <c r="C45" s="570">
        <v>35000</v>
      </c>
    </row>
    <row r="46" spans="1:3" ht="12.75">
      <c r="A46" s="45"/>
      <c r="B46" s="564" t="s">
        <v>40</v>
      </c>
      <c r="C46" s="570">
        <v>60000</v>
      </c>
    </row>
    <row r="47" spans="1:3" ht="12.75">
      <c r="A47" s="45"/>
      <c r="B47" s="564"/>
      <c r="C47" s="570"/>
    </row>
    <row r="48" spans="1:3" ht="12.75">
      <c r="A48" s="45"/>
      <c r="B48" s="395" t="s">
        <v>84</v>
      </c>
      <c r="C48" s="571">
        <f>SUM(C49:C52)</f>
        <v>460000</v>
      </c>
    </row>
    <row r="49" spans="1:3" ht="12.75">
      <c r="A49" s="45"/>
      <c r="B49" s="569" t="s">
        <v>177</v>
      </c>
      <c r="C49" s="570">
        <v>240000</v>
      </c>
    </row>
    <row r="50" spans="1:3" ht="12.75">
      <c r="A50" s="45"/>
      <c r="B50" s="569" t="s">
        <v>178</v>
      </c>
      <c r="C50" s="570">
        <v>80000</v>
      </c>
    </row>
    <row r="51" spans="1:3" ht="12.75">
      <c r="A51" s="45"/>
      <c r="B51" s="569" t="s">
        <v>85</v>
      </c>
      <c r="C51" s="570"/>
    </row>
    <row r="52" spans="1:3" ht="12.75">
      <c r="A52" s="45"/>
      <c r="B52" s="569" t="s">
        <v>179</v>
      </c>
      <c r="C52" s="570">
        <v>140000</v>
      </c>
    </row>
    <row r="53" spans="1:3" ht="13.5" thickBot="1">
      <c r="A53" s="45"/>
      <c r="B53" s="620" t="s">
        <v>86</v>
      </c>
      <c r="C53" s="621">
        <v>40000</v>
      </c>
    </row>
    <row r="54" spans="1:3" ht="12.75">
      <c r="A54" s="45"/>
      <c r="B54" s="622"/>
      <c r="C54" s="623"/>
    </row>
    <row r="55" spans="1:3" ht="12.75">
      <c r="A55" s="45"/>
      <c r="B55" s="110" t="s">
        <v>87</v>
      </c>
      <c r="C55" s="571">
        <v>0</v>
      </c>
    </row>
    <row r="56" spans="1:3" ht="13.5" thickBot="1">
      <c r="A56" s="45"/>
      <c r="B56" s="110"/>
      <c r="C56" s="571"/>
    </row>
    <row r="57" spans="1:3" ht="12.75">
      <c r="A57" s="45"/>
      <c r="B57" s="622"/>
      <c r="C57" s="623"/>
    </row>
    <row r="58" spans="1:6" ht="12.75">
      <c r="A58" s="45"/>
      <c r="B58" s="69" t="s">
        <v>159</v>
      </c>
      <c r="C58" s="571">
        <f>(C11+C13)-C22</f>
        <v>120000</v>
      </c>
      <c r="F58" s="62">
        <f>(C11+C13)-C22</f>
        <v>120000</v>
      </c>
    </row>
    <row r="59" spans="2:3" ht="13.5" thickBot="1">
      <c r="B59" s="70"/>
      <c r="C59" s="565"/>
    </row>
    <row r="60" ht="12.75">
      <c r="B60" s="50"/>
    </row>
    <row r="61" ht="12.75">
      <c r="B61" s="50"/>
    </row>
    <row r="62" ht="12.75">
      <c r="B62" s="50"/>
    </row>
    <row r="63" ht="12.75">
      <c r="B63" s="50"/>
    </row>
    <row r="65" ht="12.75">
      <c r="B65" s="10"/>
    </row>
    <row r="69" ht="12.75">
      <c r="D69" s="62"/>
    </row>
    <row r="70" ht="12.75">
      <c r="D70" s="62"/>
    </row>
    <row r="110" ht="12.75">
      <c r="D110" s="62"/>
    </row>
    <row r="111" ht="12.75">
      <c r="D111" s="62"/>
    </row>
    <row r="124" spans="1:5" ht="12.75">
      <c r="A124" s="46"/>
      <c r="B124" s="46"/>
      <c r="C124" s="46"/>
      <c r="D124" s="46"/>
      <c r="E124" s="46"/>
    </row>
    <row r="125" spans="1:5" ht="12.75">
      <c r="A125" s="46"/>
      <c r="B125" s="46"/>
      <c r="C125" s="46"/>
      <c r="D125" s="46"/>
      <c r="E125" s="46"/>
    </row>
    <row r="126" spans="1:5" ht="12.75">
      <c r="A126" s="46"/>
      <c r="B126" s="36"/>
      <c r="C126" s="46"/>
      <c r="D126" s="46"/>
      <c r="E126" s="46"/>
    </row>
    <row r="127" spans="1:5" ht="12.75">
      <c r="A127" s="46"/>
      <c r="B127" s="36"/>
      <c r="C127" s="46"/>
      <c r="D127" s="46"/>
      <c r="E127" s="46"/>
    </row>
    <row r="128" spans="1:5" ht="12.75">
      <c r="A128" s="46"/>
      <c r="B128" s="46"/>
      <c r="C128" s="46"/>
      <c r="D128" s="46"/>
      <c r="E128" s="46"/>
    </row>
    <row r="129" spans="1:5" ht="12.75">
      <c r="A129" s="46"/>
      <c r="B129" s="73"/>
      <c r="C129" s="46"/>
      <c r="D129" s="46"/>
      <c r="E129" s="46"/>
    </row>
    <row r="130" spans="1:5" ht="12.75">
      <c r="A130" s="46"/>
      <c r="B130" s="46"/>
      <c r="C130" s="46"/>
      <c r="D130" s="46"/>
      <c r="E130" s="46"/>
    </row>
    <row r="131" spans="1:5" ht="12.75">
      <c r="A131" s="46"/>
      <c r="B131" s="46"/>
      <c r="C131" s="46"/>
      <c r="D131" s="46"/>
      <c r="E131" s="46"/>
    </row>
    <row r="132" spans="1:5" ht="12.75">
      <c r="A132" s="46"/>
      <c r="B132" s="36"/>
      <c r="C132" s="46"/>
      <c r="D132" s="46"/>
      <c r="E132" s="46"/>
    </row>
    <row r="133" spans="1:5" ht="12.75">
      <c r="A133" s="46"/>
      <c r="B133" s="36"/>
      <c r="C133" s="46"/>
      <c r="D133" s="46"/>
      <c r="E133" s="46"/>
    </row>
    <row r="134" spans="1:5" ht="12.75">
      <c r="A134" s="46"/>
      <c r="B134" s="36"/>
      <c r="C134" s="46"/>
      <c r="D134" s="46"/>
      <c r="E134" s="46"/>
    </row>
    <row r="135" spans="1:5" ht="12.75">
      <c r="A135" s="46"/>
      <c r="B135" s="46"/>
      <c r="C135" s="46"/>
      <c r="D135" s="46"/>
      <c r="E135" s="46"/>
    </row>
    <row r="136" spans="1:5" ht="12.75">
      <c r="A136" s="46"/>
      <c r="B136" s="53"/>
      <c r="C136" s="46"/>
      <c r="D136" s="46"/>
      <c r="E136" s="46"/>
    </row>
    <row r="137" spans="1:5" ht="12.75">
      <c r="A137" s="46"/>
      <c r="B137" s="53"/>
      <c r="C137" s="46"/>
      <c r="D137" s="46"/>
      <c r="E137" s="46"/>
    </row>
    <row r="138" spans="1:5" ht="12.75">
      <c r="A138" s="46"/>
      <c r="B138" s="53"/>
      <c r="C138" s="46"/>
      <c r="D138" s="46"/>
      <c r="E138" s="46"/>
    </row>
    <row r="139" spans="1:5" ht="12.75">
      <c r="A139" s="46"/>
      <c r="B139" s="53"/>
      <c r="C139" s="46"/>
      <c r="D139" s="46"/>
      <c r="E139" s="46"/>
    </row>
    <row r="140" spans="1:5" ht="12.75">
      <c r="A140" s="46"/>
      <c r="B140" s="36"/>
      <c r="C140" s="46"/>
      <c r="D140" s="46"/>
      <c r="E140" s="46"/>
    </row>
    <row r="141" spans="1:5" ht="12.75">
      <c r="A141" s="46"/>
      <c r="B141" s="46"/>
      <c r="C141" s="46"/>
      <c r="D141" s="46"/>
      <c r="E141" s="46"/>
    </row>
    <row r="142" spans="1:5" ht="12.75">
      <c r="A142" s="46"/>
      <c r="B142" s="34"/>
      <c r="C142" s="46"/>
      <c r="D142" s="46"/>
      <c r="E142" s="46"/>
    </row>
    <row r="143" spans="1:5" ht="12.75">
      <c r="A143" s="46"/>
      <c r="B143" s="74"/>
      <c r="C143" s="46"/>
      <c r="D143" s="46"/>
      <c r="E143" s="46"/>
    </row>
    <row r="144" spans="1:5" ht="12.75">
      <c r="A144" s="46"/>
      <c r="B144" s="34"/>
      <c r="C144" s="46"/>
      <c r="D144" s="46"/>
      <c r="E144" s="46"/>
    </row>
    <row r="145" spans="1:5" ht="12.75">
      <c r="A145" s="46"/>
      <c r="B145" s="34"/>
      <c r="C145" s="46"/>
      <c r="D145" s="46"/>
      <c r="E145" s="46"/>
    </row>
    <row r="146" spans="1:5" ht="12.75">
      <c r="A146" s="46"/>
      <c r="B146" s="34"/>
      <c r="C146" s="46"/>
      <c r="D146" s="46"/>
      <c r="E146" s="46"/>
    </row>
    <row r="147" spans="1:5" ht="12.75">
      <c r="A147" s="46"/>
      <c r="B147" s="36"/>
      <c r="C147" s="46"/>
      <c r="D147" s="46"/>
      <c r="E147" s="46"/>
    </row>
    <row r="148" spans="1:5" ht="12.75">
      <c r="A148" s="46"/>
      <c r="B148" s="36"/>
      <c r="C148" s="46"/>
      <c r="D148" s="46"/>
      <c r="E148" s="46"/>
    </row>
    <row r="149" spans="1:5" ht="12.75">
      <c r="A149" s="46"/>
      <c r="B149" s="46"/>
      <c r="C149" s="46"/>
      <c r="D149" s="46"/>
      <c r="E149" s="46"/>
    </row>
    <row r="150" spans="1:5" ht="12.75">
      <c r="A150" s="46"/>
      <c r="B150" s="80"/>
      <c r="C150" s="46"/>
      <c r="D150" s="46"/>
      <c r="E150" s="46"/>
    </row>
    <row r="151" spans="1:5" ht="12.75">
      <c r="A151" s="46"/>
      <c r="B151" s="74"/>
      <c r="C151" s="46"/>
      <c r="D151" s="46"/>
      <c r="E151" s="46"/>
    </row>
    <row r="152" spans="1:5" ht="12.75">
      <c r="A152" s="46"/>
      <c r="B152" s="74"/>
      <c r="C152" s="46"/>
      <c r="D152" s="46"/>
      <c r="E152" s="46"/>
    </row>
    <row r="153" spans="1:5" ht="12.75">
      <c r="A153" s="46"/>
      <c r="B153" s="74"/>
      <c r="C153" s="46"/>
      <c r="D153" s="46"/>
      <c r="E153" s="46"/>
    </row>
    <row r="154" spans="1:5" ht="12.75">
      <c r="A154" s="46"/>
      <c r="B154" s="74"/>
      <c r="C154" s="46"/>
      <c r="D154" s="46"/>
      <c r="E154" s="46"/>
    </row>
    <row r="155" spans="1:5" ht="12.75">
      <c r="A155" s="46"/>
      <c r="B155" s="80"/>
      <c r="C155" s="46"/>
      <c r="D155" s="46"/>
      <c r="E155" s="46"/>
    </row>
    <row r="156" spans="1:5" ht="12.75">
      <c r="A156" s="46"/>
      <c r="B156" s="74"/>
      <c r="C156" s="46"/>
      <c r="D156" s="46"/>
      <c r="E156" s="46"/>
    </row>
    <row r="157" spans="1:5" ht="12.75">
      <c r="A157" s="46"/>
      <c r="B157" s="74"/>
      <c r="C157" s="46"/>
      <c r="D157" s="46"/>
      <c r="E157" s="46"/>
    </row>
    <row r="158" spans="1:5" ht="12.75">
      <c r="A158" s="46"/>
      <c r="B158" s="74"/>
      <c r="C158" s="46"/>
      <c r="D158" s="46"/>
      <c r="E158" s="46"/>
    </row>
    <row r="159" spans="1:5" ht="12.75">
      <c r="A159" s="46"/>
      <c r="B159" s="74"/>
      <c r="C159" s="46"/>
      <c r="D159" s="46"/>
      <c r="E159" s="46"/>
    </row>
    <row r="160" spans="1:5" ht="12.75">
      <c r="A160" s="46"/>
      <c r="B160" s="74"/>
      <c r="C160" s="46"/>
      <c r="D160" s="46"/>
      <c r="E160" s="46"/>
    </row>
    <row r="161" spans="1:5" ht="12.75">
      <c r="A161" s="46"/>
      <c r="B161" s="74"/>
      <c r="C161" s="46"/>
      <c r="D161" s="46"/>
      <c r="E161" s="46"/>
    </row>
    <row r="162" spans="1:5" ht="12.75">
      <c r="A162" s="46"/>
      <c r="B162" s="74"/>
      <c r="C162" s="46"/>
      <c r="D162" s="46"/>
      <c r="E162" s="46"/>
    </row>
    <row r="163" spans="1:5" ht="12.75">
      <c r="A163" s="46"/>
      <c r="B163" s="74"/>
      <c r="C163" s="46"/>
      <c r="D163" s="46"/>
      <c r="E163" s="46"/>
    </row>
    <row r="164" spans="1:5" ht="12.75">
      <c r="A164" s="46"/>
      <c r="B164" s="74"/>
      <c r="C164" s="46"/>
      <c r="D164" s="46"/>
      <c r="E164" s="46"/>
    </row>
    <row r="165" spans="1:5" ht="12.75">
      <c r="A165" s="46"/>
      <c r="B165" s="74"/>
      <c r="C165" s="46"/>
      <c r="D165" s="46"/>
      <c r="E165" s="46"/>
    </row>
    <row r="166" spans="1:5" ht="12.75">
      <c r="A166" s="46"/>
      <c r="B166" s="74"/>
      <c r="C166" s="46"/>
      <c r="D166" s="46"/>
      <c r="E166" s="46"/>
    </row>
    <row r="167" spans="1:5" ht="12.75">
      <c r="A167" s="46"/>
      <c r="B167" s="74"/>
      <c r="C167" s="46"/>
      <c r="D167" s="46"/>
      <c r="E167" s="46"/>
    </row>
    <row r="168" spans="1:5" ht="12.75">
      <c r="A168" s="46"/>
      <c r="B168" s="36"/>
      <c r="C168" s="46"/>
      <c r="D168" s="46"/>
      <c r="E168" s="46"/>
    </row>
    <row r="169" spans="1:5" ht="12.75">
      <c r="A169" s="46"/>
      <c r="B169" s="53"/>
      <c r="C169" s="46"/>
      <c r="D169" s="46"/>
      <c r="E169" s="46"/>
    </row>
    <row r="170" spans="1:5" ht="12.75">
      <c r="A170" s="46"/>
      <c r="B170" s="74"/>
      <c r="C170" s="46"/>
      <c r="D170" s="46"/>
      <c r="E170" s="46"/>
    </row>
    <row r="171" spans="1:5" ht="12.75">
      <c r="A171" s="46"/>
      <c r="B171" s="74"/>
      <c r="C171" s="46"/>
      <c r="D171" s="46"/>
      <c r="E171" s="46"/>
    </row>
    <row r="172" spans="1:5" ht="12.75">
      <c r="A172" s="46"/>
      <c r="B172" s="74"/>
      <c r="C172" s="46"/>
      <c r="D172" s="46"/>
      <c r="E172" s="46"/>
    </row>
    <row r="173" spans="1:5" ht="12.75">
      <c r="A173" s="46"/>
      <c r="B173" s="74"/>
      <c r="C173" s="46"/>
      <c r="D173" s="46"/>
      <c r="E173" s="46"/>
    </row>
    <row r="174" spans="1:5" ht="12.75">
      <c r="A174" s="46"/>
      <c r="B174" s="74"/>
      <c r="C174" s="46"/>
      <c r="D174" s="46"/>
      <c r="E174" s="46"/>
    </row>
    <row r="175" spans="1:5" ht="12.75">
      <c r="A175" s="46"/>
      <c r="B175" s="36"/>
      <c r="C175" s="46"/>
      <c r="D175" s="46"/>
      <c r="E175" s="46"/>
    </row>
    <row r="176" spans="1:5" ht="12.75">
      <c r="A176" s="46"/>
      <c r="B176" s="46"/>
      <c r="C176" s="46"/>
      <c r="D176" s="46"/>
      <c r="E176" s="46"/>
    </row>
    <row r="177" spans="1:5" ht="12.75">
      <c r="A177" s="46"/>
      <c r="B177" s="46"/>
      <c r="C177" s="46"/>
      <c r="D177" s="46"/>
      <c r="E177" s="46"/>
    </row>
    <row r="178" spans="1:5" ht="12.75">
      <c r="A178" s="46"/>
      <c r="B178" s="46"/>
      <c r="C178" s="46"/>
      <c r="D178" s="46"/>
      <c r="E178" s="46"/>
    </row>
    <row r="179" spans="1:5" ht="12.75">
      <c r="A179" s="46"/>
      <c r="B179" s="46"/>
      <c r="C179" s="46"/>
      <c r="D179" s="46"/>
      <c r="E179" s="46"/>
    </row>
    <row r="180" spans="1:5" ht="12.75">
      <c r="A180" s="46"/>
      <c r="B180" s="46"/>
      <c r="C180" s="46"/>
      <c r="D180" s="46"/>
      <c r="E180" s="46"/>
    </row>
    <row r="181" spans="1:5" ht="12.75">
      <c r="A181" s="46"/>
      <c r="B181" s="46"/>
      <c r="C181" s="46"/>
      <c r="D181" s="46"/>
      <c r="E181" s="46"/>
    </row>
    <row r="182" spans="1:5" ht="12.75">
      <c r="A182" s="46"/>
      <c r="B182" s="46"/>
      <c r="C182" s="46"/>
      <c r="D182" s="46"/>
      <c r="E182" s="46"/>
    </row>
    <row r="183" spans="1:5" ht="12.75">
      <c r="A183" s="46"/>
      <c r="B183" s="46"/>
      <c r="C183" s="46"/>
      <c r="D183" s="46"/>
      <c r="E183" s="46"/>
    </row>
    <row r="184" spans="1:5" ht="12.75">
      <c r="A184" s="46"/>
      <c r="B184" s="46"/>
      <c r="C184" s="46"/>
      <c r="D184" s="46"/>
      <c r="E184" s="46"/>
    </row>
    <row r="185" spans="1:5" ht="12.75">
      <c r="A185" s="46"/>
      <c r="B185" s="46"/>
      <c r="C185" s="46"/>
      <c r="D185" s="46"/>
      <c r="E185" s="46"/>
    </row>
    <row r="186" spans="1:5" ht="12.75">
      <c r="A186" s="46"/>
      <c r="B186" s="46"/>
      <c r="C186" s="46"/>
      <c r="D186" s="46"/>
      <c r="E186" s="46"/>
    </row>
    <row r="187" spans="1:5" ht="12.75">
      <c r="A187" s="46"/>
      <c r="B187" s="46"/>
      <c r="C187" s="46"/>
      <c r="D187" s="46"/>
      <c r="E187" s="46"/>
    </row>
    <row r="188" spans="1:5" ht="12.75">
      <c r="A188" s="46"/>
      <c r="B188" s="46"/>
      <c r="C188" s="46"/>
      <c r="D188" s="46"/>
      <c r="E188" s="46"/>
    </row>
    <row r="189" spans="1:5" ht="12.75">
      <c r="A189" s="46"/>
      <c r="B189" s="46"/>
      <c r="C189" s="46"/>
      <c r="D189" s="46"/>
      <c r="E189" s="46"/>
    </row>
    <row r="190" spans="1:5" ht="12.75">
      <c r="A190" s="46"/>
      <c r="B190" s="46"/>
      <c r="C190" s="46"/>
      <c r="D190" s="46"/>
      <c r="E190" s="46"/>
    </row>
    <row r="191" spans="1:5" ht="12.75">
      <c r="A191" s="46"/>
      <c r="B191" s="46"/>
      <c r="C191" s="46"/>
      <c r="D191" s="46"/>
      <c r="E191" s="46"/>
    </row>
    <row r="192" spans="1:5" ht="12.75">
      <c r="A192" s="46"/>
      <c r="B192" s="46"/>
      <c r="C192" s="46"/>
      <c r="D192" s="46"/>
      <c r="E192" s="46"/>
    </row>
    <row r="193" spans="1:5" ht="12.75">
      <c r="A193" s="46"/>
      <c r="B193" s="46"/>
      <c r="C193" s="46"/>
      <c r="D193" s="46"/>
      <c r="E193" s="46"/>
    </row>
    <row r="194" spans="1:5" ht="12.75">
      <c r="A194" s="46"/>
      <c r="B194" s="46"/>
      <c r="C194" s="46"/>
      <c r="D194" s="46"/>
      <c r="E194" s="46"/>
    </row>
    <row r="195" spans="1:5" ht="12.75">
      <c r="A195" s="46"/>
      <c r="B195" s="46"/>
      <c r="C195" s="46"/>
      <c r="D195" s="46"/>
      <c r="E195" s="46"/>
    </row>
    <row r="196" spans="1:5" ht="12.75">
      <c r="A196" s="46"/>
      <c r="B196" s="46"/>
      <c r="C196" s="46"/>
      <c r="D196" s="46"/>
      <c r="E196" s="46"/>
    </row>
    <row r="197" spans="1:5" ht="12.75">
      <c r="A197" s="46"/>
      <c r="B197" s="46"/>
      <c r="C197" s="46"/>
      <c r="D197" s="46"/>
      <c r="E197" s="46"/>
    </row>
    <row r="198" spans="1:5" ht="12.75">
      <c r="A198" s="46"/>
      <c r="B198" s="46"/>
      <c r="C198" s="46"/>
      <c r="D198" s="46"/>
      <c r="E198" s="46"/>
    </row>
    <row r="199" spans="1:5" ht="12.75">
      <c r="A199" s="46"/>
      <c r="B199" s="46"/>
      <c r="C199" s="46"/>
      <c r="D199" s="46"/>
      <c r="E199" s="46"/>
    </row>
    <row r="200" spans="1:5" ht="12.75">
      <c r="A200" s="46"/>
      <c r="B200" s="46"/>
      <c r="C200" s="46"/>
      <c r="D200" s="46"/>
      <c r="E200" s="46"/>
    </row>
    <row r="201" spans="1:5" ht="12.75">
      <c r="A201" s="46"/>
      <c r="B201" s="46"/>
      <c r="C201" s="46"/>
      <c r="D201" s="46"/>
      <c r="E201" s="46"/>
    </row>
    <row r="202" spans="1:5" ht="12.75">
      <c r="A202" s="46"/>
      <c r="B202" s="46"/>
      <c r="C202" s="46"/>
      <c r="D202" s="46"/>
      <c r="E202" s="46"/>
    </row>
    <row r="203" spans="1:5" ht="12.75">
      <c r="A203" s="46"/>
      <c r="B203" s="46"/>
      <c r="C203" s="46"/>
      <c r="D203" s="46"/>
      <c r="E203" s="46"/>
    </row>
    <row r="204" spans="1:5" ht="12.75">
      <c r="A204" s="46"/>
      <c r="B204" s="46"/>
      <c r="C204" s="46"/>
      <c r="D204" s="46"/>
      <c r="E204" s="46"/>
    </row>
    <row r="205" spans="1:5" ht="12.75">
      <c r="A205" s="46"/>
      <c r="B205" s="46"/>
      <c r="C205" s="46"/>
      <c r="D205" s="46"/>
      <c r="E205" s="46"/>
    </row>
    <row r="206" spans="1:5" ht="12.75">
      <c r="A206" s="46"/>
      <c r="B206" s="46"/>
      <c r="C206" s="46"/>
      <c r="D206" s="46"/>
      <c r="E206" s="46"/>
    </row>
    <row r="207" spans="1:5" ht="12.75">
      <c r="A207" s="46"/>
      <c r="B207" s="46"/>
      <c r="C207" s="46"/>
      <c r="D207" s="46"/>
      <c r="E207" s="46"/>
    </row>
    <row r="208" spans="1:5" ht="12.75">
      <c r="A208" s="46"/>
      <c r="B208" s="46"/>
      <c r="C208" s="46"/>
      <c r="D208" s="46"/>
      <c r="E208" s="46"/>
    </row>
    <row r="209" spans="1:5" ht="12.75">
      <c r="A209" s="46"/>
      <c r="B209" s="46"/>
      <c r="C209" s="46"/>
      <c r="D209" s="46"/>
      <c r="E209" s="46"/>
    </row>
    <row r="210" spans="1:5" ht="12.75">
      <c r="A210" s="46"/>
      <c r="B210" s="46"/>
      <c r="C210" s="46"/>
      <c r="D210" s="46"/>
      <c r="E210" s="46"/>
    </row>
    <row r="211" spans="1:5" ht="12.75">
      <c r="A211" s="46"/>
      <c r="B211" s="46"/>
      <c r="C211" s="46"/>
      <c r="D211" s="46"/>
      <c r="E211" s="46"/>
    </row>
    <row r="212" spans="1:5" ht="12.75">
      <c r="A212" s="46"/>
      <c r="B212" s="46"/>
      <c r="C212" s="46"/>
      <c r="D212" s="46"/>
      <c r="E212" s="46"/>
    </row>
    <row r="213" spans="1:5" ht="12.75">
      <c r="A213" s="46"/>
      <c r="B213" s="46"/>
      <c r="C213" s="46"/>
      <c r="D213" s="46"/>
      <c r="E213" s="46"/>
    </row>
    <row r="214" spans="1:5" ht="12.75">
      <c r="A214" s="46"/>
      <c r="B214" s="46"/>
      <c r="C214" s="46"/>
      <c r="D214" s="46"/>
      <c r="E214" s="46"/>
    </row>
    <row r="215" spans="1:5" ht="12.75">
      <c r="A215" s="46"/>
      <c r="B215" s="46"/>
      <c r="C215" s="46"/>
      <c r="D215" s="46"/>
      <c r="E215" s="46"/>
    </row>
    <row r="216" spans="1:5" ht="12.75">
      <c r="A216" s="46"/>
      <c r="B216" s="46"/>
      <c r="C216" s="46"/>
      <c r="D216" s="46"/>
      <c r="E216" s="46"/>
    </row>
    <row r="217" spans="1:5" ht="12.75">
      <c r="A217" s="46"/>
      <c r="B217" s="46"/>
      <c r="C217" s="46"/>
      <c r="D217" s="46"/>
      <c r="E217" s="46"/>
    </row>
    <row r="218" spans="1:5" ht="12.75">
      <c r="A218" s="46"/>
      <c r="B218" s="46"/>
      <c r="C218" s="46"/>
      <c r="D218" s="46"/>
      <c r="E218" s="46"/>
    </row>
    <row r="219" spans="1:5" ht="12.75">
      <c r="A219" s="46"/>
      <c r="B219" s="46"/>
      <c r="C219" s="46"/>
      <c r="D219" s="46"/>
      <c r="E219" s="46"/>
    </row>
    <row r="220" spans="1:5" ht="12.75">
      <c r="A220" s="46"/>
      <c r="B220" s="46"/>
      <c r="C220" s="46"/>
      <c r="D220" s="46"/>
      <c r="E220" s="46"/>
    </row>
    <row r="221" spans="1:5" ht="12.75">
      <c r="A221" s="46"/>
      <c r="B221" s="46"/>
      <c r="C221" s="46"/>
      <c r="D221" s="46"/>
      <c r="E221" s="46"/>
    </row>
    <row r="222" spans="1:5" ht="12.75">
      <c r="A222" s="46"/>
      <c r="B222" s="46"/>
      <c r="C222" s="46"/>
      <c r="D222" s="46"/>
      <c r="E222" s="46"/>
    </row>
    <row r="223" spans="1:5" ht="12.75">
      <c r="A223" s="46"/>
      <c r="B223" s="46"/>
      <c r="C223" s="46"/>
      <c r="D223" s="46"/>
      <c r="E223" s="46"/>
    </row>
    <row r="224" spans="1:5" ht="12.75">
      <c r="A224" s="46"/>
      <c r="B224" s="46"/>
      <c r="C224" s="46"/>
      <c r="D224" s="46"/>
      <c r="E224" s="46"/>
    </row>
    <row r="225" spans="1:5" ht="12.75">
      <c r="A225" s="46"/>
      <c r="B225" s="46"/>
      <c r="C225" s="46"/>
      <c r="D225" s="46"/>
      <c r="E225" s="46"/>
    </row>
    <row r="226" spans="1:5" ht="12.75">
      <c r="A226" s="46"/>
      <c r="B226" s="46"/>
      <c r="C226" s="46"/>
      <c r="D226" s="46"/>
      <c r="E226" s="46"/>
    </row>
    <row r="227" spans="1:5" ht="12.75">
      <c r="A227" s="46"/>
      <c r="B227" s="46"/>
      <c r="C227" s="46"/>
      <c r="D227" s="46"/>
      <c r="E227" s="46"/>
    </row>
    <row r="228" spans="1:5" ht="12.75">
      <c r="A228" s="46"/>
      <c r="B228" s="46"/>
      <c r="C228" s="46"/>
      <c r="D228" s="46"/>
      <c r="E228" s="46"/>
    </row>
    <row r="229" spans="1:5" ht="12.75">
      <c r="A229" s="46"/>
      <c r="B229" s="46"/>
      <c r="C229" s="46"/>
      <c r="D229" s="46"/>
      <c r="E229" s="46"/>
    </row>
    <row r="230" spans="1:5" ht="12.75">
      <c r="A230" s="46"/>
      <c r="B230" s="46"/>
      <c r="C230" s="46"/>
      <c r="D230" s="46"/>
      <c r="E230" s="46"/>
    </row>
    <row r="231" spans="1:5" ht="12.75">
      <c r="A231" s="46"/>
      <c r="B231" s="46"/>
      <c r="C231" s="46"/>
      <c r="D231" s="46"/>
      <c r="E231" s="46"/>
    </row>
    <row r="232" spans="1:5" ht="12.75">
      <c r="A232" s="46"/>
      <c r="B232" s="46"/>
      <c r="C232" s="46"/>
      <c r="D232" s="46"/>
      <c r="E232" s="46"/>
    </row>
    <row r="233" spans="1:5" ht="12.75">
      <c r="A233" s="46"/>
      <c r="B233" s="46"/>
      <c r="C233" s="46"/>
      <c r="D233" s="46"/>
      <c r="E233" s="46"/>
    </row>
    <row r="234" spans="1:5" ht="12.75">
      <c r="A234" s="46"/>
      <c r="B234" s="46"/>
      <c r="C234" s="46"/>
      <c r="D234" s="46"/>
      <c r="E234" s="46"/>
    </row>
    <row r="235" spans="1:5" ht="12.75">
      <c r="A235" s="46"/>
      <c r="B235" s="46"/>
      <c r="C235" s="46"/>
      <c r="D235" s="46"/>
      <c r="E235" s="46"/>
    </row>
    <row r="236" spans="1:5" ht="12.75">
      <c r="A236" s="46"/>
      <c r="B236" s="46"/>
      <c r="C236" s="46"/>
      <c r="D236" s="46"/>
      <c r="E236" s="46"/>
    </row>
    <row r="237" spans="1:5" ht="12.75">
      <c r="A237" s="46"/>
      <c r="B237" s="36"/>
      <c r="C237" s="46"/>
      <c r="D237" s="46"/>
      <c r="E237" s="46"/>
    </row>
    <row r="238" spans="1:5" ht="12.75">
      <c r="A238" s="46"/>
      <c r="B238" s="46"/>
      <c r="C238" s="46"/>
      <c r="D238" s="46"/>
      <c r="E238" s="46"/>
    </row>
    <row r="239" spans="1:5" ht="12.75">
      <c r="A239" s="46"/>
      <c r="B239" s="73"/>
      <c r="C239" s="46"/>
      <c r="D239" s="46"/>
      <c r="E239" s="46"/>
    </row>
    <row r="240" spans="1:5" ht="12.75">
      <c r="A240" s="46"/>
      <c r="B240" s="46"/>
      <c r="C240" s="46"/>
      <c r="D240" s="46"/>
      <c r="E240" s="46"/>
    </row>
    <row r="241" spans="1:5" ht="12.75">
      <c r="A241" s="46"/>
      <c r="B241" s="46"/>
      <c r="C241" s="46"/>
      <c r="D241" s="46"/>
      <c r="E241" s="46"/>
    </row>
    <row r="242" spans="1:5" ht="12.75">
      <c r="A242" s="46"/>
      <c r="B242" s="46"/>
      <c r="C242" s="46"/>
      <c r="D242" s="46"/>
      <c r="E242" s="46"/>
    </row>
    <row r="243" spans="1:5" ht="12.75">
      <c r="A243" s="46"/>
      <c r="B243" s="46"/>
      <c r="C243" s="46"/>
      <c r="D243" s="46"/>
      <c r="E243" s="46"/>
    </row>
    <row r="244" spans="1:5" ht="12.75">
      <c r="A244" s="46"/>
      <c r="B244" s="36"/>
      <c r="C244" s="46"/>
      <c r="D244" s="46"/>
      <c r="E244" s="46"/>
    </row>
    <row r="245" spans="1:5" ht="12.75">
      <c r="A245" s="46"/>
      <c r="B245" s="46"/>
      <c r="C245" s="46"/>
      <c r="D245" s="46"/>
      <c r="E245" s="46"/>
    </row>
    <row r="246" spans="1:5" ht="12.75">
      <c r="A246" s="46"/>
      <c r="B246" s="36"/>
      <c r="C246" s="46"/>
      <c r="D246" s="46"/>
      <c r="E246" s="46"/>
    </row>
    <row r="247" spans="1:5" ht="12.75">
      <c r="A247" s="46"/>
      <c r="B247" s="36"/>
      <c r="C247" s="46"/>
      <c r="D247" s="46"/>
      <c r="E247" s="46"/>
    </row>
    <row r="248" spans="1:5" ht="12.75">
      <c r="A248" s="46"/>
      <c r="B248" s="46"/>
      <c r="C248" s="46"/>
      <c r="D248" s="46"/>
      <c r="E248" s="46"/>
    </row>
    <row r="249" spans="1:5" ht="12.75">
      <c r="A249" s="46"/>
      <c r="B249" s="46"/>
      <c r="C249" s="46"/>
      <c r="D249" s="46"/>
      <c r="E249" s="46"/>
    </row>
    <row r="250" spans="1:5" ht="12.75">
      <c r="A250" s="46"/>
      <c r="B250" s="46"/>
      <c r="C250" s="46"/>
      <c r="D250" s="46"/>
      <c r="E250" s="46"/>
    </row>
    <row r="251" spans="1:5" ht="12.75">
      <c r="A251" s="46"/>
      <c r="B251" s="46"/>
      <c r="C251" s="46"/>
      <c r="D251" s="46"/>
      <c r="E251" s="46"/>
    </row>
    <row r="252" spans="1:5" ht="12.75">
      <c r="A252" s="46"/>
      <c r="B252" s="46"/>
      <c r="C252" s="46"/>
      <c r="D252" s="46"/>
      <c r="E252" s="46"/>
    </row>
    <row r="253" spans="1:5" ht="12.75">
      <c r="A253" s="46"/>
      <c r="B253" s="36"/>
      <c r="C253" s="46"/>
      <c r="D253" s="46"/>
      <c r="E253" s="46"/>
    </row>
    <row r="254" spans="1:5" ht="12.75">
      <c r="A254" s="46"/>
      <c r="B254" s="36"/>
      <c r="C254" s="46"/>
      <c r="D254" s="46"/>
      <c r="E254" s="46"/>
    </row>
    <row r="255" spans="1:5" ht="12.75">
      <c r="A255" s="46"/>
      <c r="B255" s="46"/>
      <c r="C255" s="46"/>
      <c r="D255" s="46"/>
      <c r="E255" s="46"/>
    </row>
    <row r="256" spans="1:5" ht="12.75">
      <c r="A256" s="46"/>
      <c r="B256" s="74"/>
      <c r="C256" s="46"/>
      <c r="D256" s="46"/>
      <c r="E256" s="46"/>
    </row>
    <row r="257" spans="1:5" ht="12.75">
      <c r="A257" s="46"/>
      <c r="B257" s="74"/>
      <c r="C257" s="46"/>
      <c r="D257" s="46"/>
      <c r="E257" s="46"/>
    </row>
    <row r="258" spans="1:5" ht="12.75">
      <c r="A258" s="46"/>
      <c r="B258" s="74"/>
      <c r="C258" s="46"/>
      <c r="D258" s="46"/>
      <c r="E258" s="46"/>
    </row>
    <row r="259" spans="1:5" ht="12.75">
      <c r="A259" s="46"/>
      <c r="B259" s="74"/>
      <c r="C259" s="46"/>
      <c r="D259" s="46"/>
      <c r="E259" s="46"/>
    </row>
    <row r="260" spans="1:5" ht="12.75">
      <c r="A260" s="46"/>
      <c r="B260" s="74"/>
      <c r="C260" s="46"/>
      <c r="D260" s="46"/>
      <c r="E260" s="46"/>
    </row>
    <row r="261" spans="1:5" ht="12.75">
      <c r="A261" s="46"/>
      <c r="B261" s="74"/>
      <c r="C261" s="46"/>
      <c r="D261" s="46"/>
      <c r="E261" s="46"/>
    </row>
    <row r="262" spans="1:5" ht="12.75">
      <c r="A262" s="46"/>
      <c r="B262" s="74"/>
      <c r="C262" s="46"/>
      <c r="D262" s="46"/>
      <c r="E262" s="46"/>
    </row>
    <row r="263" spans="1:5" ht="12.75">
      <c r="A263" s="46"/>
      <c r="B263" s="74"/>
      <c r="C263" s="46"/>
      <c r="D263" s="46"/>
      <c r="E263" s="46"/>
    </row>
    <row r="264" spans="1:5" ht="12.75">
      <c r="A264" s="46"/>
      <c r="B264" s="74"/>
      <c r="C264" s="46"/>
      <c r="D264" s="46"/>
      <c r="E264" s="46"/>
    </row>
    <row r="265" spans="1:5" ht="12.75">
      <c r="A265" s="46"/>
      <c r="B265" s="74"/>
      <c r="C265" s="46"/>
      <c r="D265" s="46"/>
      <c r="E265" s="46"/>
    </row>
    <row r="266" spans="1:5" ht="12.75">
      <c r="A266" s="46"/>
      <c r="B266" s="74"/>
      <c r="C266" s="46"/>
      <c r="D266" s="46"/>
      <c r="E266" s="46"/>
    </row>
    <row r="267" spans="1:5" ht="12.75">
      <c r="A267" s="46"/>
      <c r="B267" s="74"/>
      <c r="C267" s="46"/>
      <c r="D267" s="46"/>
      <c r="E267" s="46"/>
    </row>
    <row r="268" spans="1:5" ht="12.75">
      <c r="A268" s="46"/>
      <c r="B268" s="46"/>
      <c r="C268" s="46"/>
      <c r="D268" s="46"/>
      <c r="E268" s="46"/>
    </row>
    <row r="269" spans="1:5" ht="12.75">
      <c r="A269" s="46"/>
      <c r="B269" s="46"/>
      <c r="C269" s="46"/>
      <c r="D269" s="46"/>
      <c r="E269" s="46"/>
    </row>
    <row r="270" spans="1:5" ht="12.75">
      <c r="A270" s="46"/>
      <c r="B270" s="46"/>
      <c r="C270" s="46"/>
      <c r="D270" s="46"/>
      <c r="E270" s="46"/>
    </row>
    <row r="271" spans="1:5" ht="12.75">
      <c r="A271" s="46"/>
      <c r="B271" s="46"/>
      <c r="C271" s="46"/>
      <c r="D271" s="46"/>
      <c r="E271" s="46"/>
    </row>
    <row r="272" spans="1:5" ht="12.75">
      <c r="A272" s="46"/>
      <c r="B272" s="46"/>
      <c r="C272" s="46"/>
      <c r="D272" s="46"/>
      <c r="E272" s="46"/>
    </row>
    <row r="273" spans="1:5" ht="12.75">
      <c r="A273" s="46"/>
      <c r="B273" s="46"/>
      <c r="C273" s="46"/>
      <c r="D273" s="46"/>
      <c r="E273" s="46"/>
    </row>
    <row r="274" spans="1:5" ht="12.75">
      <c r="A274" s="46"/>
      <c r="B274" s="46"/>
      <c r="C274" s="46"/>
      <c r="D274" s="46"/>
      <c r="E274" s="46"/>
    </row>
    <row r="275" spans="1:5" ht="12.75">
      <c r="A275" s="46"/>
      <c r="B275" s="46"/>
      <c r="C275" s="46"/>
      <c r="D275" s="46"/>
      <c r="E275" s="46"/>
    </row>
    <row r="276" spans="1:5" ht="12.75">
      <c r="A276" s="46"/>
      <c r="B276" s="46"/>
      <c r="C276" s="46"/>
      <c r="D276" s="46"/>
      <c r="E276" s="46"/>
    </row>
    <row r="277" spans="1:5" ht="12.75">
      <c r="A277" s="46"/>
      <c r="B277" s="46"/>
      <c r="C277" s="46"/>
      <c r="D277" s="46"/>
      <c r="E277" s="46"/>
    </row>
    <row r="278" spans="1:5" ht="12.75">
      <c r="A278" s="46"/>
      <c r="B278" s="46"/>
      <c r="C278" s="46"/>
      <c r="D278" s="46"/>
      <c r="E278" s="46"/>
    </row>
    <row r="279" spans="1:5" ht="12.75">
      <c r="A279" s="46"/>
      <c r="B279" s="46"/>
      <c r="C279" s="46"/>
      <c r="D279" s="46"/>
      <c r="E279" s="46"/>
    </row>
    <row r="280" spans="1:5" ht="12.75">
      <c r="A280" s="46"/>
      <c r="B280" s="46"/>
      <c r="C280" s="46"/>
      <c r="D280" s="46"/>
      <c r="E280" s="46"/>
    </row>
    <row r="281" spans="1:5" ht="12.75">
      <c r="A281" s="46"/>
      <c r="B281" s="46"/>
      <c r="C281" s="46"/>
      <c r="D281" s="46"/>
      <c r="E281" s="46"/>
    </row>
    <row r="282" spans="1:5" ht="12.75">
      <c r="A282" s="46"/>
      <c r="B282" s="46"/>
      <c r="C282" s="46"/>
      <c r="D282" s="46"/>
      <c r="E282" s="46"/>
    </row>
    <row r="283" spans="1:5" ht="12.75">
      <c r="A283" s="46"/>
      <c r="B283" s="46"/>
      <c r="C283" s="46"/>
      <c r="D283" s="46"/>
      <c r="E283" s="46"/>
    </row>
    <row r="284" spans="1:5" ht="12.75">
      <c r="A284" s="46"/>
      <c r="B284" s="46"/>
      <c r="C284" s="46"/>
      <c r="D284" s="46"/>
      <c r="E284" s="46"/>
    </row>
    <row r="285" spans="1:5" ht="12.75">
      <c r="A285" s="46"/>
      <c r="B285" s="46"/>
      <c r="C285" s="46"/>
      <c r="D285" s="46"/>
      <c r="E285" s="46"/>
    </row>
    <row r="286" spans="1:5" ht="12.75">
      <c r="A286" s="46"/>
      <c r="B286" s="46"/>
      <c r="C286" s="46"/>
      <c r="D286" s="46"/>
      <c r="E286" s="46"/>
    </row>
    <row r="287" spans="1:5" ht="12.75">
      <c r="A287" s="46"/>
      <c r="B287" s="46"/>
      <c r="C287" s="46"/>
      <c r="D287" s="46"/>
      <c r="E287" s="46"/>
    </row>
    <row r="288" spans="1:5" ht="12.75">
      <c r="A288" s="46"/>
      <c r="B288" s="46"/>
      <c r="C288" s="46"/>
      <c r="D288" s="46"/>
      <c r="E288" s="46"/>
    </row>
    <row r="289" spans="1:5" ht="12.75">
      <c r="A289" s="46"/>
      <c r="B289" s="46"/>
      <c r="C289" s="46"/>
      <c r="D289" s="46"/>
      <c r="E289" s="46"/>
    </row>
    <row r="290" spans="1:5" ht="12.75">
      <c r="A290" s="46"/>
      <c r="B290" s="46"/>
      <c r="C290" s="46"/>
      <c r="D290" s="46"/>
      <c r="E290" s="46"/>
    </row>
    <row r="291" spans="1:5" ht="12.75">
      <c r="A291" s="46"/>
      <c r="B291" s="46"/>
      <c r="C291" s="46"/>
      <c r="D291" s="46"/>
      <c r="E291" s="46"/>
    </row>
    <row r="292" spans="1:5" ht="12.75">
      <c r="A292" s="46"/>
      <c r="B292" s="46"/>
      <c r="C292" s="46"/>
      <c r="D292" s="46"/>
      <c r="E292" s="46"/>
    </row>
    <row r="293" spans="1:5" ht="12.75">
      <c r="A293" s="46"/>
      <c r="B293" s="46"/>
      <c r="C293" s="46"/>
      <c r="D293" s="46"/>
      <c r="E293" s="46"/>
    </row>
    <row r="294" spans="1:5" ht="12.75">
      <c r="A294" s="46"/>
      <c r="B294" s="46"/>
      <c r="C294" s="46"/>
      <c r="D294" s="46"/>
      <c r="E294" s="46"/>
    </row>
    <row r="295" spans="1:5" ht="12.75">
      <c r="A295" s="46"/>
      <c r="B295" s="46"/>
      <c r="C295" s="46"/>
      <c r="D295" s="46"/>
      <c r="E295" s="46"/>
    </row>
    <row r="296" spans="1:5" ht="12.75">
      <c r="A296" s="46"/>
      <c r="B296" s="36"/>
      <c r="C296" s="46"/>
      <c r="D296" s="46"/>
      <c r="E296" s="46"/>
    </row>
    <row r="297" spans="1:5" ht="12.75">
      <c r="A297" s="46"/>
      <c r="B297" s="46"/>
      <c r="C297" s="46"/>
      <c r="D297" s="46"/>
      <c r="E297" s="46"/>
    </row>
    <row r="298" spans="1:5" ht="12.75">
      <c r="A298" s="46"/>
      <c r="B298" s="46"/>
      <c r="C298" s="46"/>
      <c r="D298" s="46"/>
      <c r="E298" s="46"/>
    </row>
    <row r="299" spans="1:5" ht="12.75">
      <c r="A299" s="46"/>
      <c r="B299" s="46"/>
      <c r="C299" s="46"/>
      <c r="D299" s="46"/>
      <c r="E299" s="46"/>
    </row>
    <row r="300" spans="1:5" ht="12.75">
      <c r="A300" s="46"/>
      <c r="B300" s="46"/>
      <c r="C300" s="46"/>
      <c r="D300" s="46"/>
      <c r="E300" s="46"/>
    </row>
    <row r="301" spans="1:5" ht="12.75">
      <c r="A301" s="46"/>
      <c r="B301" s="46"/>
      <c r="C301" s="46"/>
      <c r="D301" s="46"/>
      <c r="E301" s="46"/>
    </row>
    <row r="302" spans="1:5" ht="12.75">
      <c r="A302" s="46"/>
      <c r="B302" s="46"/>
      <c r="C302" s="46"/>
      <c r="D302" s="46"/>
      <c r="E302" s="46"/>
    </row>
    <row r="303" spans="1:5" ht="12.75">
      <c r="A303" s="46"/>
      <c r="B303" s="46"/>
      <c r="C303" s="46"/>
      <c r="D303" s="46"/>
      <c r="E303" s="46"/>
    </row>
    <row r="304" spans="1:5" ht="12.75">
      <c r="A304" s="46"/>
      <c r="B304" s="46"/>
      <c r="C304" s="46"/>
      <c r="D304" s="46"/>
      <c r="E304" s="46"/>
    </row>
    <row r="305" spans="1:5" ht="12.75">
      <c r="A305" s="46"/>
      <c r="B305" s="46"/>
      <c r="C305" s="46"/>
      <c r="D305" s="46"/>
      <c r="E305" s="46"/>
    </row>
    <row r="306" spans="1:5" ht="12.75">
      <c r="A306" s="46"/>
      <c r="B306" s="46"/>
      <c r="C306" s="46"/>
      <c r="D306" s="46"/>
      <c r="E306" s="46"/>
    </row>
    <row r="307" spans="1:5" ht="12.75">
      <c r="A307" s="46"/>
      <c r="B307" s="46"/>
      <c r="C307" s="46"/>
      <c r="D307" s="46"/>
      <c r="E307" s="46"/>
    </row>
    <row r="308" spans="1:5" ht="12.75">
      <c r="A308" s="46"/>
      <c r="B308" s="46"/>
      <c r="C308" s="46"/>
      <c r="D308" s="46"/>
      <c r="E308" s="46"/>
    </row>
    <row r="309" spans="1:5" ht="12.75">
      <c r="A309" s="46"/>
      <c r="B309" s="46"/>
      <c r="C309" s="46"/>
      <c r="D309" s="46"/>
      <c r="E309" s="46"/>
    </row>
    <row r="310" spans="1:5" ht="12.75">
      <c r="A310" s="46"/>
      <c r="B310" s="46"/>
      <c r="C310" s="46"/>
      <c r="D310" s="46"/>
      <c r="E310" s="46"/>
    </row>
    <row r="311" spans="1:5" ht="12.75">
      <c r="A311" s="46"/>
      <c r="B311" s="46"/>
      <c r="C311" s="46"/>
      <c r="D311" s="46"/>
      <c r="E311" s="46"/>
    </row>
    <row r="312" spans="1:5" ht="12.75">
      <c r="A312" s="46"/>
      <c r="B312" s="46"/>
      <c r="C312" s="46"/>
      <c r="D312" s="46"/>
      <c r="E312" s="46"/>
    </row>
    <row r="313" spans="1:5" ht="12.75">
      <c r="A313" s="46"/>
      <c r="B313" s="46"/>
      <c r="C313" s="46"/>
      <c r="D313" s="46"/>
      <c r="E313" s="46"/>
    </row>
    <row r="314" spans="1:5" ht="12.75">
      <c r="A314" s="46"/>
      <c r="B314" s="46"/>
      <c r="C314" s="46"/>
      <c r="D314" s="46"/>
      <c r="E314" s="46"/>
    </row>
    <row r="315" spans="1:5" ht="12.75">
      <c r="A315" s="46"/>
      <c r="B315" s="46"/>
      <c r="C315" s="46"/>
      <c r="D315" s="46"/>
      <c r="E315" s="46"/>
    </row>
    <row r="316" spans="1:5" ht="12.75">
      <c r="A316" s="46"/>
      <c r="B316" s="46"/>
      <c r="C316" s="46"/>
      <c r="D316" s="46"/>
      <c r="E316" s="46"/>
    </row>
    <row r="317" spans="1:5" ht="12.75">
      <c r="A317" s="46"/>
      <c r="B317" s="46"/>
      <c r="C317" s="46"/>
      <c r="D317" s="46"/>
      <c r="E317" s="46"/>
    </row>
    <row r="318" spans="1:5" ht="12.75">
      <c r="A318" s="46"/>
      <c r="B318" s="46"/>
      <c r="C318" s="46"/>
      <c r="D318" s="46"/>
      <c r="E318" s="46"/>
    </row>
    <row r="319" spans="1:5" ht="12.75">
      <c r="A319" s="46"/>
      <c r="B319" s="46"/>
      <c r="C319" s="46"/>
      <c r="D319" s="46"/>
      <c r="E319" s="46"/>
    </row>
    <row r="320" spans="1:5" ht="12.75">
      <c r="A320" s="46"/>
      <c r="B320" s="46"/>
      <c r="C320" s="46"/>
      <c r="D320" s="46"/>
      <c r="E320" s="46"/>
    </row>
    <row r="321" spans="1:5" ht="12.75">
      <c r="A321" s="46"/>
      <c r="B321" s="46"/>
      <c r="C321" s="46"/>
      <c r="D321" s="46"/>
      <c r="E321" s="46"/>
    </row>
    <row r="322" spans="1:5" ht="12.75">
      <c r="A322" s="46"/>
      <c r="B322" s="46"/>
      <c r="C322" s="46"/>
      <c r="D322" s="46"/>
      <c r="E322" s="46"/>
    </row>
    <row r="323" spans="1:5" ht="12.75">
      <c r="A323" s="46"/>
      <c r="B323" s="46"/>
      <c r="C323" s="46"/>
      <c r="D323" s="46"/>
      <c r="E323" s="46"/>
    </row>
    <row r="324" spans="1:5" ht="12.75">
      <c r="A324" s="46"/>
      <c r="B324" s="46"/>
      <c r="C324" s="46"/>
      <c r="D324" s="46"/>
      <c r="E324" s="46"/>
    </row>
    <row r="325" spans="1:5" ht="12.75">
      <c r="A325" s="46"/>
      <c r="B325" s="46"/>
      <c r="C325" s="46"/>
      <c r="D325" s="46"/>
      <c r="E325" s="46"/>
    </row>
    <row r="326" spans="1:5" ht="12.75">
      <c r="A326" s="46"/>
      <c r="B326" s="46"/>
      <c r="C326" s="46"/>
      <c r="D326" s="46"/>
      <c r="E326" s="46"/>
    </row>
    <row r="327" spans="1:5" ht="12.75">
      <c r="A327" s="46"/>
      <c r="B327" s="46"/>
      <c r="C327" s="46"/>
      <c r="D327" s="46"/>
      <c r="E327" s="46"/>
    </row>
    <row r="328" spans="1:5" ht="12.75">
      <c r="A328" s="46"/>
      <c r="B328" s="46"/>
      <c r="C328" s="46"/>
      <c r="D328" s="46"/>
      <c r="E328" s="46"/>
    </row>
    <row r="329" spans="1:5" ht="12.75">
      <c r="A329" s="46"/>
      <c r="B329" s="46"/>
      <c r="C329" s="46"/>
      <c r="D329" s="46"/>
      <c r="E329" s="46"/>
    </row>
    <row r="330" spans="1:5" ht="12.75">
      <c r="A330" s="46"/>
      <c r="B330" s="46"/>
      <c r="C330" s="46"/>
      <c r="D330" s="46"/>
      <c r="E330" s="46"/>
    </row>
    <row r="331" spans="1:5" ht="12.75">
      <c r="A331" s="46"/>
      <c r="B331" s="46"/>
      <c r="C331" s="46"/>
      <c r="D331" s="46"/>
      <c r="E331" s="46"/>
    </row>
    <row r="332" spans="1:5" ht="12.75">
      <c r="A332" s="46"/>
      <c r="B332" s="46"/>
      <c r="C332" s="46"/>
      <c r="D332" s="46"/>
      <c r="E332" s="46"/>
    </row>
    <row r="333" spans="1:5" ht="12.75">
      <c r="A333" s="46"/>
      <c r="B333" s="46"/>
      <c r="C333" s="46"/>
      <c r="D333" s="46"/>
      <c r="E333" s="46"/>
    </row>
    <row r="334" spans="1:5" ht="12.75">
      <c r="A334" s="46"/>
      <c r="B334" s="46"/>
      <c r="C334" s="46"/>
      <c r="D334" s="46"/>
      <c r="E334" s="46"/>
    </row>
    <row r="335" spans="1:5" ht="12.75">
      <c r="A335" s="46"/>
      <c r="B335" s="46"/>
      <c r="C335" s="46"/>
      <c r="D335" s="46"/>
      <c r="E335" s="46"/>
    </row>
    <row r="336" spans="1:5" ht="12.75">
      <c r="A336" s="46"/>
      <c r="B336" s="46"/>
      <c r="C336" s="46"/>
      <c r="D336" s="46"/>
      <c r="E336" s="46"/>
    </row>
    <row r="337" spans="1:5" ht="12.75">
      <c r="A337" s="46"/>
      <c r="B337" s="46"/>
      <c r="C337" s="46"/>
      <c r="D337" s="46"/>
      <c r="E337" s="46"/>
    </row>
    <row r="338" spans="1:5" ht="12.75">
      <c r="A338" s="46"/>
      <c r="B338" s="46"/>
      <c r="C338" s="46"/>
      <c r="D338" s="46"/>
      <c r="E338" s="46"/>
    </row>
    <row r="339" spans="1:5" ht="12.75">
      <c r="A339" s="46"/>
      <c r="B339" s="46"/>
      <c r="C339" s="46"/>
      <c r="D339" s="46"/>
      <c r="E339" s="46"/>
    </row>
    <row r="340" spans="1:5" ht="12.75">
      <c r="A340" s="46"/>
      <c r="B340" s="46"/>
      <c r="C340" s="46"/>
      <c r="D340" s="46"/>
      <c r="E340" s="46"/>
    </row>
    <row r="341" spans="1:5" ht="12.75">
      <c r="A341" s="46"/>
      <c r="B341" s="46"/>
      <c r="C341" s="46"/>
      <c r="D341" s="46"/>
      <c r="E341" s="46"/>
    </row>
    <row r="342" spans="1:5" ht="12.75">
      <c r="A342" s="46"/>
      <c r="B342" s="46"/>
      <c r="C342" s="46"/>
      <c r="D342" s="46"/>
      <c r="E342" s="46"/>
    </row>
    <row r="343" spans="1:5" ht="12.75">
      <c r="A343" s="46"/>
      <c r="B343" s="46"/>
      <c r="C343" s="46"/>
      <c r="D343" s="46"/>
      <c r="E343" s="46"/>
    </row>
    <row r="344" spans="1:5" ht="12.75">
      <c r="A344" s="46"/>
      <c r="B344" s="46"/>
      <c r="C344" s="46"/>
      <c r="D344" s="46"/>
      <c r="E344" s="46"/>
    </row>
    <row r="345" spans="1:5" ht="12.75">
      <c r="A345" s="46"/>
      <c r="B345" s="46"/>
      <c r="C345" s="46"/>
      <c r="D345" s="46"/>
      <c r="E345" s="46"/>
    </row>
    <row r="346" spans="1:5" ht="12.75">
      <c r="A346" s="46"/>
      <c r="B346" s="46"/>
      <c r="C346" s="46"/>
      <c r="D346" s="46"/>
      <c r="E346" s="46"/>
    </row>
    <row r="347" spans="1:5" ht="12.75">
      <c r="A347" s="46"/>
      <c r="B347" s="36"/>
      <c r="C347" s="46"/>
      <c r="D347" s="46"/>
      <c r="E347" s="46"/>
    </row>
    <row r="348" spans="1:5" ht="12.75">
      <c r="A348" s="46"/>
      <c r="B348" s="46"/>
      <c r="C348" s="46"/>
      <c r="D348" s="46"/>
      <c r="E348" s="46"/>
    </row>
    <row r="349" spans="1:5" ht="12.75">
      <c r="A349" s="46"/>
      <c r="B349" s="73"/>
      <c r="C349" s="46"/>
      <c r="D349" s="46"/>
      <c r="E349" s="46"/>
    </row>
    <row r="350" spans="1:5" ht="12.75">
      <c r="A350" s="46"/>
      <c r="B350" s="46"/>
      <c r="C350" s="46"/>
      <c r="D350" s="46"/>
      <c r="E350" s="46"/>
    </row>
    <row r="351" spans="1:5" ht="12.75">
      <c r="A351" s="46"/>
      <c r="B351" s="46"/>
      <c r="C351" s="46"/>
      <c r="D351" s="46"/>
      <c r="E351" s="46"/>
    </row>
    <row r="352" spans="1:5" ht="12.75">
      <c r="A352" s="46"/>
      <c r="B352" s="46"/>
      <c r="C352" s="46"/>
      <c r="D352" s="46"/>
      <c r="E352" s="46"/>
    </row>
    <row r="353" spans="1:5" ht="12.75">
      <c r="A353" s="46"/>
      <c r="B353" s="46"/>
      <c r="C353" s="46"/>
      <c r="D353" s="46"/>
      <c r="E353" s="46"/>
    </row>
    <row r="354" spans="1:5" ht="12.75">
      <c r="A354" s="46"/>
      <c r="B354" s="36"/>
      <c r="C354" s="46"/>
      <c r="D354" s="46"/>
      <c r="E354" s="46"/>
    </row>
    <row r="355" spans="1:5" ht="12.75">
      <c r="A355" s="46"/>
      <c r="B355" s="46"/>
      <c r="C355" s="46"/>
      <c r="D355" s="46"/>
      <c r="E355" s="46"/>
    </row>
    <row r="356" spans="1:5" ht="12.75">
      <c r="A356" s="46"/>
      <c r="B356" s="36"/>
      <c r="C356" s="46"/>
      <c r="D356" s="46"/>
      <c r="E356" s="46"/>
    </row>
    <row r="357" spans="1:5" ht="12.75">
      <c r="A357" s="46"/>
      <c r="B357" s="36"/>
      <c r="C357" s="46"/>
      <c r="D357" s="46"/>
      <c r="E357" s="46"/>
    </row>
    <row r="358" spans="1:5" ht="12.75">
      <c r="A358" s="46"/>
      <c r="B358" s="46"/>
      <c r="C358" s="46"/>
      <c r="D358" s="46"/>
      <c r="E358" s="46"/>
    </row>
    <row r="359" spans="1:5" ht="12.75">
      <c r="A359" s="46"/>
      <c r="B359" s="46"/>
      <c r="C359" s="46"/>
      <c r="D359" s="46"/>
      <c r="E359" s="46"/>
    </row>
    <row r="360" spans="1:5" ht="12.75">
      <c r="A360" s="46"/>
      <c r="B360" s="46"/>
      <c r="C360" s="46"/>
      <c r="D360" s="46"/>
      <c r="E360" s="46"/>
    </row>
    <row r="361" spans="1:5" ht="12.75">
      <c r="A361" s="46"/>
      <c r="B361" s="46"/>
      <c r="C361" s="46"/>
      <c r="D361" s="46"/>
      <c r="E361" s="46"/>
    </row>
    <row r="362" spans="1:5" ht="12.75">
      <c r="A362" s="46"/>
      <c r="B362" s="46"/>
      <c r="C362" s="46"/>
      <c r="D362" s="46"/>
      <c r="E362" s="46"/>
    </row>
    <row r="363" spans="1:5" ht="12.75">
      <c r="A363" s="46"/>
      <c r="B363" s="36"/>
      <c r="C363" s="46"/>
      <c r="D363" s="46"/>
      <c r="E363" s="46"/>
    </row>
    <row r="364" spans="1:5" ht="12.75">
      <c r="A364" s="46"/>
      <c r="B364" s="36"/>
      <c r="C364" s="46"/>
      <c r="D364" s="46"/>
      <c r="E364" s="46"/>
    </row>
    <row r="365" spans="1:5" ht="12.75">
      <c r="A365" s="46"/>
      <c r="B365" s="46"/>
      <c r="C365" s="46"/>
      <c r="D365" s="46"/>
      <c r="E365" s="46"/>
    </row>
    <row r="366" spans="1:5" ht="12.75">
      <c r="A366" s="46"/>
      <c r="B366" s="46"/>
      <c r="C366" s="46"/>
      <c r="D366" s="46"/>
      <c r="E366" s="46"/>
    </row>
    <row r="367" spans="1:5" ht="12.75">
      <c r="A367" s="46"/>
      <c r="B367" s="46"/>
      <c r="C367" s="46"/>
      <c r="D367" s="46"/>
      <c r="E367" s="46"/>
    </row>
    <row r="368" spans="1:5" ht="12.75">
      <c r="A368" s="46"/>
      <c r="B368" s="46"/>
      <c r="C368" s="46"/>
      <c r="D368" s="46"/>
      <c r="E368" s="46"/>
    </row>
    <row r="369" spans="1:5" ht="12.75">
      <c r="A369" s="46"/>
      <c r="B369" s="46"/>
      <c r="C369" s="46"/>
      <c r="D369" s="46"/>
      <c r="E369" s="46"/>
    </row>
    <row r="370" spans="1:5" ht="12.75">
      <c r="A370" s="46"/>
      <c r="B370" s="46"/>
      <c r="C370" s="46"/>
      <c r="D370" s="46"/>
      <c r="E370" s="46"/>
    </row>
    <row r="371" spans="1:5" ht="12.75">
      <c r="A371" s="46"/>
      <c r="B371" s="46"/>
      <c r="C371" s="46"/>
      <c r="D371" s="46"/>
      <c r="E371" s="46"/>
    </row>
    <row r="372" spans="1:5" ht="12.75">
      <c r="A372" s="46"/>
      <c r="B372" s="46"/>
      <c r="C372" s="46"/>
      <c r="D372" s="46"/>
      <c r="E372" s="46"/>
    </row>
    <row r="373" spans="1:5" ht="12.75">
      <c r="A373" s="46"/>
      <c r="B373" s="46"/>
      <c r="C373" s="46"/>
      <c r="D373" s="46"/>
      <c r="E373" s="46"/>
    </row>
    <row r="374" spans="1:5" ht="12.75">
      <c r="A374" s="46"/>
      <c r="B374" s="46"/>
      <c r="C374" s="46"/>
      <c r="D374" s="46"/>
      <c r="E374" s="46"/>
    </row>
    <row r="375" spans="1:5" ht="12.75">
      <c r="A375" s="46"/>
      <c r="B375" s="46"/>
      <c r="C375" s="46"/>
      <c r="D375" s="46"/>
      <c r="E375" s="46"/>
    </row>
    <row r="376" spans="1:5" ht="12.75">
      <c r="A376" s="46"/>
      <c r="B376" s="46"/>
      <c r="C376" s="46"/>
      <c r="D376" s="46"/>
      <c r="E376" s="46"/>
    </row>
    <row r="377" spans="1:5" ht="12.75">
      <c r="A377" s="46"/>
      <c r="B377" s="46"/>
      <c r="C377" s="46"/>
      <c r="D377" s="46"/>
      <c r="E377" s="46"/>
    </row>
    <row r="378" spans="1:5" ht="12.75">
      <c r="A378" s="46"/>
      <c r="B378" s="46"/>
      <c r="C378" s="46"/>
      <c r="D378" s="46"/>
      <c r="E378" s="46"/>
    </row>
    <row r="379" spans="1:5" ht="12.75">
      <c r="A379" s="46"/>
      <c r="B379" s="46"/>
      <c r="C379" s="46"/>
      <c r="D379" s="46"/>
      <c r="E379" s="46"/>
    </row>
    <row r="380" spans="1:5" ht="12.75">
      <c r="A380" s="46"/>
      <c r="B380" s="46"/>
      <c r="C380" s="46"/>
      <c r="D380" s="46"/>
      <c r="E380" s="46"/>
    </row>
    <row r="381" spans="1:5" ht="12.75">
      <c r="A381" s="46"/>
      <c r="B381" s="46"/>
      <c r="C381" s="46"/>
      <c r="D381" s="46"/>
      <c r="E381" s="46"/>
    </row>
    <row r="382" spans="1:5" ht="12.75">
      <c r="A382" s="46"/>
      <c r="B382" s="46"/>
      <c r="C382" s="46"/>
      <c r="D382" s="46"/>
      <c r="E382" s="46"/>
    </row>
    <row r="383" spans="1:5" ht="12.75">
      <c r="A383" s="46"/>
      <c r="B383" s="46"/>
      <c r="C383" s="46"/>
      <c r="D383" s="46"/>
      <c r="E383" s="46"/>
    </row>
    <row r="384" spans="1:5" ht="12.75">
      <c r="A384" s="46"/>
      <c r="B384" s="46"/>
      <c r="C384" s="46"/>
      <c r="D384" s="46"/>
      <c r="E384" s="46"/>
    </row>
    <row r="385" spans="1:5" ht="12.75">
      <c r="A385" s="46"/>
      <c r="B385" s="46"/>
      <c r="C385" s="46"/>
      <c r="D385" s="46"/>
      <c r="E385" s="46"/>
    </row>
    <row r="386" spans="1:5" ht="12.75">
      <c r="A386" s="46"/>
      <c r="B386" s="46"/>
      <c r="C386" s="46"/>
      <c r="D386" s="46"/>
      <c r="E386" s="46"/>
    </row>
    <row r="387" spans="1:5" ht="12.75">
      <c r="A387" s="46"/>
      <c r="B387" s="46"/>
      <c r="C387" s="46"/>
      <c r="D387" s="46"/>
      <c r="E387" s="46"/>
    </row>
    <row r="388" spans="1:5" ht="12.75">
      <c r="A388" s="46"/>
      <c r="B388" s="46"/>
      <c r="C388" s="46"/>
      <c r="D388" s="46"/>
      <c r="E388" s="46"/>
    </row>
    <row r="389" spans="1:5" ht="12.75">
      <c r="A389" s="46"/>
      <c r="B389" s="46"/>
      <c r="C389" s="46"/>
      <c r="D389" s="46"/>
      <c r="E389" s="46"/>
    </row>
    <row r="390" spans="1:5" ht="12.75">
      <c r="A390" s="46"/>
      <c r="B390" s="46"/>
      <c r="C390" s="46"/>
      <c r="D390" s="46"/>
      <c r="E390" s="46"/>
    </row>
    <row r="391" spans="1:5" ht="12.75">
      <c r="A391" s="46"/>
      <c r="B391" s="46"/>
      <c r="C391" s="46"/>
      <c r="D391" s="46"/>
      <c r="E391" s="46"/>
    </row>
    <row r="392" spans="1:5" ht="12.75">
      <c r="A392" s="46"/>
      <c r="B392" s="46"/>
      <c r="C392" s="46"/>
      <c r="D392" s="46"/>
      <c r="E392" s="46"/>
    </row>
    <row r="393" spans="1:5" ht="12.75">
      <c r="A393" s="46"/>
      <c r="B393" s="46"/>
      <c r="C393" s="46"/>
      <c r="D393" s="46"/>
      <c r="E393" s="46"/>
    </row>
    <row r="394" spans="1:5" ht="12.75">
      <c r="A394" s="46"/>
      <c r="B394" s="46"/>
      <c r="C394" s="46"/>
      <c r="D394" s="46"/>
      <c r="E394" s="46"/>
    </row>
    <row r="395" spans="1:5" ht="12.75">
      <c r="A395" s="46"/>
      <c r="B395" s="46"/>
      <c r="C395" s="46"/>
      <c r="D395" s="46"/>
      <c r="E395" s="46"/>
    </row>
    <row r="396" spans="1:5" ht="12.75">
      <c r="A396" s="46"/>
      <c r="B396" s="46"/>
      <c r="C396" s="46"/>
      <c r="D396" s="46"/>
      <c r="E396" s="46"/>
    </row>
    <row r="397" spans="1:5" ht="12.75">
      <c r="A397" s="46"/>
      <c r="B397" s="46"/>
      <c r="C397" s="46"/>
      <c r="D397" s="46"/>
      <c r="E397" s="46"/>
    </row>
    <row r="398" spans="1:5" ht="12.75">
      <c r="A398" s="46"/>
      <c r="B398" s="46"/>
      <c r="C398" s="46"/>
      <c r="D398" s="46"/>
      <c r="E398" s="46"/>
    </row>
    <row r="399" spans="1:5" ht="12.75">
      <c r="A399" s="46"/>
      <c r="B399" s="46"/>
      <c r="C399" s="46"/>
      <c r="D399" s="46"/>
      <c r="E399" s="46"/>
    </row>
    <row r="400" spans="1:5" ht="12.75">
      <c r="A400" s="46"/>
      <c r="B400" s="46"/>
      <c r="C400" s="46"/>
      <c r="D400" s="46"/>
      <c r="E400" s="46"/>
    </row>
    <row r="401" spans="1:5" ht="12.75">
      <c r="A401" s="46"/>
      <c r="B401" s="46"/>
      <c r="C401" s="46"/>
      <c r="D401" s="46"/>
      <c r="E401" s="46"/>
    </row>
    <row r="402" spans="1:5" ht="12.75">
      <c r="A402" s="46"/>
      <c r="B402" s="46"/>
      <c r="C402" s="46"/>
      <c r="D402" s="46"/>
      <c r="E402" s="46"/>
    </row>
    <row r="403" spans="1:5" ht="12.75">
      <c r="A403" s="46"/>
      <c r="B403" s="46"/>
      <c r="C403" s="46"/>
      <c r="D403" s="46"/>
      <c r="E403" s="46"/>
    </row>
    <row r="404" spans="1:5" ht="12.75">
      <c r="A404" s="46"/>
      <c r="B404" s="46"/>
      <c r="C404" s="46"/>
      <c r="D404" s="46"/>
      <c r="E404" s="46"/>
    </row>
    <row r="405" spans="1:5" ht="12.75">
      <c r="A405" s="46"/>
      <c r="B405" s="46"/>
      <c r="C405" s="46"/>
      <c r="D405" s="46"/>
      <c r="E405" s="46"/>
    </row>
    <row r="406" spans="1:5" ht="12.75">
      <c r="A406" s="46"/>
      <c r="B406" s="46"/>
      <c r="C406" s="46"/>
      <c r="D406" s="46"/>
      <c r="E406" s="46"/>
    </row>
    <row r="407" spans="1:5" ht="12.75">
      <c r="A407" s="46"/>
      <c r="B407" s="46"/>
      <c r="C407" s="46"/>
      <c r="D407" s="46"/>
      <c r="E407" s="46"/>
    </row>
    <row r="408" spans="1:5" ht="12.75">
      <c r="A408" s="46"/>
      <c r="B408" s="46"/>
      <c r="C408" s="46"/>
      <c r="D408" s="46"/>
      <c r="E408" s="46"/>
    </row>
    <row r="409" spans="1:5" ht="12.75">
      <c r="A409" s="46"/>
      <c r="B409" s="36"/>
      <c r="C409" s="46"/>
      <c r="D409" s="46"/>
      <c r="E409" s="46"/>
    </row>
    <row r="410" spans="1:5" ht="12.75">
      <c r="A410" s="46"/>
      <c r="B410" s="46"/>
      <c r="C410" s="46"/>
      <c r="D410" s="46"/>
      <c r="E410" s="46"/>
    </row>
    <row r="411" spans="1:5" ht="12.75">
      <c r="A411" s="46"/>
      <c r="B411" s="46"/>
      <c r="C411" s="46"/>
      <c r="D411" s="46"/>
      <c r="E411" s="46"/>
    </row>
    <row r="412" spans="1:5" ht="12.75">
      <c r="A412" s="46"/>
      <c r="B412" s="46"/>
      <c r="C412" s="46"/>
      <c r="D412" s="46"/>
      <c r="E412" s="46"/>
    </row>
    <row r="413" spans="1:5" ht="12.75">
      <c r="A413" s="46"/>
      <c r="B413" s="46"/>
      <c r="C413" s="46"/>
      <c r="D413" s="46"/>
      <c r="E413" s="46"/>
    </row>
    <row r="414" spans="1:5" ht="12.75">
      <c r="A414" s="46"/>
      <c r="B414" s="46"/>
      <c r="C414" s="46"/>
      <c r="D414" s="46"/>
      <c r="E414" s="46"/>
    </row>
    <row r="415" spans="1:5" ht="12.75">
      <c r="A415" s="46"/>
      <c r="B415" s="46"/>
      <c r="C415" s="46"/>
      <c r="D415" s="46"/>
      <c r="E415" s="46"/>
    </row>
    <row r="416" spans="1:5" ht="12.75">
      <c r="A416" s="46"/>
      <c r="B416" s="46"/>
      <c r="C416" s="46"/>
      <c r="D416" s="46"/>
      <c r="E416" s="46"/>
    </row>
    <row r="417" spans="1:5" ht="12.75">
      <c r="A417" s="46"/>
      <c r="B417" s="46"/>
      <c r="C417" s="46"/>
      <c r="D417" s="46"/>
      <c r="E417" s="46"/>
    </row>
    <row r="418" spans="1:5" ht="12.75">
      <c r="A418" s="46"/>
      <c r="B418" s="46"/>
      <c r="C418" s="46"/>
      <c r="D418" s="46"/>
      <c r="E418" s="46"/>
    </row>
    <row r="419" spans="1:5" ht="12.75">
      <c r="A419" s="46"/>
      <c r="B419" s="46"/>
      <c r="C419" s="46"/>
      <c r="D419" s="46"/>
      <c r="E419" s="46"/>
    </row>
    <row r="420" spans="1:5" ht="12.75">
      <c r="A420" s="46"/>
      <c r="B420" s="46"/>
      <c r="C420" s="46"/>
      <c r="D420" s="46"/>
      <c r="E420" s="46"/>
    </row>
    <row r="421" spans="1:5" ht="12.75">
      <c r="A421" s="46"/>
      <c r="B421" s="46"/>
      <c r="C421" s="46"/>
      <c r="D421" s="46"/>
      <c r="E421" s="46"/>
    </row>
    <row r="422" spans="1:5" ht="12.75">
      <c r="A422" s="46"/>
      <c r="B422" s="46"/>
      <c r="C422" s="46"/>
      <c r="D422" s="46"/>
      <c r="E422" s="46"/>
    </row>
    <row r="423" spans="1:5" ht="12.75">
      <c r="A423" s="46"/>
      <c r="B423" s="46"/>
      <c r="C423" s="46"/>
      <c r="D423" s="46"/>
      <c r="E423" s="46"/>
    </row>
    <row r="424" spans="1:5" ht="12.75">
      <c r="A424" s="46"/>
      <c r="B424" s="46"/>
      <c r="C424" s="46"/>
      <c r="D424" s="46"/>
      <c r="E424" s="46"/>
    </row>
    <row r="425" spans="1:5" ht="12.75">
      <c r="A425" s="46"/>
      <c r="B425" s="46"/>
      <c r="C425" s="46"/>
      <c r="D425" s="46"/>
      <c r="E425" s="46"/>
    </row>
    <row r="426" spans="1:5" ht="12.75">
      <c r="A426" s="46"/>
      <c r="B426" s="46"/>
      <c r="C426" s="46"/>
      <c r="D426" s="46"/>
      <c r="E426" s="46"/>
    </row>
    <row r="427" spans="1:5" ht="12.75">
      <c r="A427" s="46"/>
      <c r="B427" s="46"/>
      <c r="C427" s="46"/>
      <c r="D427" s="46"/>
      <c r="E427" s="46"/>
    </row>
    <row r="428" spans="1:5" ht="12.75">
      <c r="A428" s="46"/>
      <c r="B428" s="46"/>
      <c r="C428" s="46"/>
      <c r="D428" s="46"/>
      <c r="E428" s="46"/>
    </row>
    <row r="429" spans="1:5" ht="12.75">
      <c r="A429" s="46"/>
      <c r="B429" s="46"/>
      <c r="C429" s="46"/>
      <c r="D429" s="46"/>
      <c r="E429" s="46"/>
    </row>
    <row r="430" spans="1:5" ht="12.75">
      <c r="A430" s="46"/>
      <c r="B430" s="46"/>
      <c r="C430" s="46"/>
      <c r="D430" s="46"/>
      <c r="E430" s="46"/>
    </row>
    <row r="431" spans="1:5" ht="12.75">
      <c r="A431" s="46"/>
      <c r="B431" s="46"/>
      <c r="C431" s="46"/>
      <c r="D431" s="46"/>
      <c r="E431" s="46"/>
    </row>
    <row r="432" spans="1:5" ht="12.75">
      <c r="A432" s="46"/>
      <c r="B432" s="46"/>
      <c r="C432" s="46"/>
      <c r="D432" s="46"/>
      <c r="E432" s="46"/>
    </row>
    <row r="433" spans="1:5" ht="12.75">
      <c r="A433" s="46"/>
      <c r="B433" s="46"/>
      <c r="C433" s="46"/>
      <c r="D433" s="46"/>
      <c r="E433" s="46"/>
    </row>
    <row r="434" spans="1:5" ht="12.75">
      <c r="A434" s="46"/>
      <c r="B434" s="46"/>
      <c r="C434" s="46"/>
      <c r="D434" s="46"/>
      <c r="E434" s="46"/>
    </row>
    <row r="435" spans="1:5" ht="12.75">
      <c r="A435" s="46"/>
      <c r="B435" s="46"/>
      <c r="C435" s="46"/>
      <c r="D435" s="46"/>
      <c r="E435" s="46"/>
    </row>
    <row r="436" spans="1:5" ht="12.75">
      <c r="A436" s="46"/>
      <c r="B436" s="46"/>
      <c r="C436" s="46"/>
      <c r="D436" s="46"/>
      <c r="E436" s="46"/>
    </row>
    <row r="437" spans="1:5" ht="12.75">
      <c r="A437" s="46"/>
      <c r="B437" s="46"/>
      <c r="C437" s="46"/>
      <c r="D437" s="46"/>
      <c r="E437" s="46"/>
    </row>
    <row r="438" spans="1:5" ht="12.75">
      <c r="A438" s="46"/>
      <c r="B438" s="46"/>
      <c r="C438" s="46"/>
      <c r="D438" s="46"/>
      <c r="E438" s="46"/>
    </row>
    <row r="439" spans="1:5" ht="12.75">
      <c r="A439" s="46"/>
      <c r="B439" s="46"/>
      <c r="C439" s="46"/>
      <c r="D439" s="46"/>
      <c r="E439" s="46"/>
    </row>
    <row r="440" spans="1:5" ht="12.75">
      <c r="A440" s="46"/>
      <c r="B440" s="46"/>
      <c r="C440" s="46"/>
      <c r="D440" s="46"/>
      <c r="E440" s="46"/>
    </row>
    <row r="441" spans="1:5" ht="12.75">
      <c r="A441" s="46"/>
      <c r="B441" s="46"/>
      <c r="C441" s="46"/>
      <c r="D441" s="46"/>
      <c r="E441" s="46"/>
    </row>
    <row r="442" spans="1:5" ht="12.75">
      <c r="A442" s="46"/>
      <c r="B442" s="46"/>
      <c r="C442" s="46"/>
      <c r="D442" s="46"/>
      <c r="E442" s="46"/>
    </row>
    <row r="443" spans="1:5" ht="12.75">
      <c r="A443" s="46"/>
      <c r="B443" s="46"/>
      <c r="C443" s="46"/>
      <c r="D443" s="46"/>
      <c r="E443" s="46"/>
    </row>
    <row r="444" spans="1:5" ht="12.75">
      <c r="A444" s="46"/>
      <c r="B444" s="46"/>
      <c r="C444" s="46"/>
      <c r="D444" s="46"/>
      <c r="E444" s="46"/>
    </row>
    <row r="445" spans="1:5" ht="12.75">
      <c r="A445" s="46"/>
      <c r="B445" s="46"/>
      <c r="C445" s="46"/>
      <c r="D445" s="46"/>
      <c r="E445" s="46"/>
    </row>
    <row r="446" spans="1:5" ht="12.75">
      <c r="A446" s="46"/>
      <c r="B446" s="46"/>
      <c r="C446" s="46"/>
      <c r="D446" s="46"/>
      <c r="E446" s="46"/>
    </row>
    <row r="447" spans="1:5" ht="12.75">
      <c r="A447" s="46"/>
      <c r="B447" s="46"/>
      <c r="C447" s="46"/>
      <c r="D447" s="46"/>
      <c r="E447" s="46"/>
    </row>
    <row r="448" spans="1:5" ht="12.75">
      <c r="A448" s="46"/>
      <c r="B448" s="46"/>
      <c r="C448" s="46"/>
      <c r="D448" s="46"/>
      <c r="E448" s="46"/>
    </row>
    <row r="449" spans="1:5" ht="12.75">
      <c r="A449" s="46"/>
      <c r="B449" s="46"/>
      <c r="C449" s="46"/>
      <c r="D449" s="46"/>
      <c r="E449" s="46"/>
    </row>
    <row r="450" spans="1:5" ht="12.75">
      <c r="A450" s="46"/>
      <c r="B450" s="46"/>
      <c r="C450" s="46"/>
      <c r="D450" s="46"/>
      <c r="E450" s="46"/>
    </row>
    <row r="451" spans="1:5" ht="12.75">
      <c r="A451" s="46"/>
      <c r="B451" s="46"/>
      <c r="C451" s="46"/>
      <c r="D451" s="46"/>
      <c r="E451" s="46"/>
    </row>
    <row r="452" spans="1:5" ht="12.75">
      <c r="A452" s="46"/>
      <c r="B452" s="46"/>
      <c r="C452" s="46"/>
      <c r="D452" s="46"/>
      <c r="E452" s="46"/>
    </row>
    <row r="453" spans="1:5" ht="12.75">
      <c r="A453" s="46"/>
      <c r="B453" s="46"/>
      <c r="C453" s="46"/>
      <c r="D453" s="46"/>
      <c r="E453" s="46"/>
    </row>
    <row r="454" spans="1:5" ht="12.75">
      <c r="A454" s="46"/>
      <c r="B454" s="46"/>
      <c r="C454" s="46"/>
      <c r="D454" s="46"/>
      <c r="E454" s="46"/>
    </row>
    <row r="455" spans="1:5" ht="12.75">
      <c r="A455" s="46"/>
      <c r="B455" s="46"/>
      <c r="C455" s="46"/>
      <c r="D455" s="46"/>
      <c r="E455" s="46"/>
    </row>
    <row r="456" spans="1:5" ht="12.75">
      <c r="A456" s="46"/>
      <c r="B456" s="46"/>
      <c r="C456" s="46"/>
      <c r="D456" s="46"/>
      <c r="E456" s="46"/>
    </row>
    <row r="457" spans="1:5" ht="12.75">
      <c r="A457" s="46"/>
      <c r="B457" s="36"/>
      <c r="C457" s="46"/>
      <c r="D457" s="46"/>
      <c r="E457" s="46"/>
    </row>
    <row r="458" spans="1:5" ht="12.75">
      <c r="A458" s="46"/>
      <c r="B458" s="46"/>
      <c r="C458" s="46"/>
      <c r="D458" s="46"/>
      <c r="E458" s="46"/>
    </row>
    <row r="459" spans="1:5" ht="12.75">
      <c r="A459" s="46"/>
      <c r="B459" s="73"/>
      <c r="C459" s="46"/>
      <c r="D459" s="46"/>
      <c r="E459" s="46"/>
    </row>
    <row r="460" spans="1:5" ht="12.75">
      <c r="A460" s="46"/>
      <c r="B460" s="46"/>
      <c r="C460" s="46"/>
      <c r="D460" s="46"/>
      <c r="E460" s="46"/>
    </row>
    <row r="461" spans="1:5" ht="12.75">
      <c r="A461" s="46"/>
      <c r="B461" s="46"/>
      <c r="C461" s="46"/>
      <c r="D461" s="46"/>
      <c r="E461" s="46"/>
    </row>
    <row r="462" spans="1:5" ht="12.75">
      <c r="A462" s="46"/>
      <c r="B462" s="46"/>
      <c r="C462" s="46"/>
      <c r="D462" s="46"/>
      <c r="E462" s="46"/>
    </row>
    <row r="463" spans="1:5" ht="12.75">
      <c r="A463" s="46"/>
      <c r="B463" s="46"/>
      <c r="C463" s="46"/>
      <c r="D463" s="46"/>
      <c r="E463" s="46"/>
    </row>
    <row r="464" spans="1:5" ht="12.75">
      <c r="A464" s="46"/>
      <c r="B464" s="36"/>
      <c r="C464" s="46"/>
      <c r="D464" s="46"/>
      <c r="E464" s="46"/>
    </row>
    <row r="465" spans="1:5" ht="12.75">
      <c r="A465" s="46"/>
      <c r="B465" s="46"/>
      <c r="C465" s="46"/>
      <c r="D465" s="46"/>
      <c r="E465" s="46"/>
    </row>
    <row r="466" spans="1:5" ht="12.75">
      <c r="A466" s="46"/>
      <c r="B466" s="36"/>
      <c r="C466" s="46"/>
      <c r="D466" s="46"/>
      <c r="E466" s="46"/>
    </row>
    <row r="467" spans="1:5" ht="12.75">
      <c r="A467" s="46"/>
      <c r="B467" s="36"/>
      <c r="C467" s="46"/>
      <c r="D467" s="46"/>
      <c r="E467" s="46"/>
    </row>
    <row r="468" spans="1:5" ht="12.75">
      <c r="A468" s="46"/>
      <c r="B468" s="46"/>
      <c r="C468" s="46"/>
      <c r="D468" s="46"/>
      <c r="E468" s="46"/>
    </row>
    <row r="469" spans="1:5" ht="12.75">
      <c r="A469" s="46"/>
      <c r="B469" s="46"/>
      <c r="C469" s="46"/>
      <c r="D469" s="46"/>
      <c r="E469" s="46"/>
    </row>
    <row r="470" spans="1:5" ht="12.75">
      <c r="A470" s="46"/>
      <c r="B470" s="46"/>
      <c r="C470" s="46"/>
      <c r="D470" s="46"/>
      <c r="E470" s="46"/>
    </row>
    <row r="471" spans="1:5" ht="12.75">
      <c r="A471" s="46"/>
      <c r="B471" s="46"/>
      <c r="C471" s="46"/>
      <c r="D471" s="46"/>
      <c r="E471" s="46"/>
    </row>
    <row r="472" spans="1:5" ht="12.75">
      <c r="A472" s="46"/>
      <c r="B472" s="36"/>
      <c r="C472" s="46"/>
      <c r="D472" s="46"/>
      <c r="E472" s="46"/>
    </row>
    <row r="473" spans="1:5" ht="12.75">
      <c r="A473" s="46"/>
      <c r="B473" s="36"/>
      <c r="C473" s="46"/>
      <c r="D473" s="46"/>
      <c r="E473" s="46"/>
    </row>
    <row r="474" spans="1:5" ht="12.75">
      <c r="A474" s="46"/>
      <c r="B474" s="46"/>
      <c r="C474" s="46"/>
      <c r="D474" s="46"/>
      <c r="E474" s="46"/>
    </row>
    <row r="475" spans="1:5" ht="12.75">
      <c r="A475" s="46"/>
      <c r="B475" s="46"/>
      <c r="C475" s="46"/>
      <c r="D475" s="46"/>
      <c r="E475" s="46"/>
    </row>
    <row r="476" spans="1:5" ht="12.75">
      <c r="A476" s="46"/>
      <c r="B476" s="46"/>
      <c r="C476" s="46"/>
      <c r="D476" s="46"/>
      <c r="E476" s="46"/>
    </row>
    <row r="477" spans="1:5" ht="12.75">
      <c r="A477" s="46"/>
      <c r="B477" s="46"/>
      <c r="C477" s="46"/>
      <c r="D477" s="46"/>
      <c r="E477" s="46"/>
    </row>
    <row r="478" spans="1:5" ht="12.75">
      <c r="A478" s="46"/>
      <c r="B478" s="46"/>
      <c r="C478" s="46"/>
      <c r="D478" s="46"/>
      <c r="E478" s="46"/>
    </row>
    <row r="479" spans="1:5" ht="12.75">
      <c r="A479" s="46"/>
      <c r="B479" s="46"/>
      <c r="C479" s="46"/>
      <c r="D479" s="46"/>
      <c r="E479" s="46"/>
    </row>
    <row r="480" spans="1:5" ht="12.75">
      <c r="A480" s="46"/>
      <c r="B480" s="46"/>
      <c r="C480" s="46"/>
      <c r="D480" s="46"/>
      <c r="E480" s="46"/>
    </row>
    <row r="481" spans="1:5" ht="12.75">
      <c r="A481" s="46"/>
      <c r="B481" s="46"/>
      <c r="C481" s="46"/>
      <c r="D481" s="46"/>
      <c r="E481" s="46"/>
    </row>
    <row r="482" spans="1:5" ht="12.75">
      <c r="A482" s="46"/>
      <c r="B482" s="46"/>
      <c r="C482" s="46"/>
      <c r="D482" s="46"/>
      <c r="E482" s="46"/>
    </row>
    <row r="483" spans="1:5" ht="12.75">
      <c r="A483" s="46"/>
      <c r="B483" s="46"/>
      <c r="C483" s="46"/>
      <c r="D483" s="46"/>
      <c r="E483" s="46"/>
    </row>
    <row r="484" spans="1:5" ht="12.75">
      <c r="A484" s="46"/>
      <c r="B484" s="46"/>
      <c r="C484" s="46"/>
      <c r="D484" s="46"/>
      <c r="E484" s="46"/>
    </row>
    <row r="485" spans="1:5" ht="12.75">
      <c r="A485" s="46"/>
      <c r="B485" s="46"/>
      <c r="C485" s="46"/>
      <c r="D485" s="46"/>
      <c r="E485" s="46"/>
    </row>
    <row r="486" spans="1:5" ht="12.75">
      <c r="A486" s="46"/>
      <c r="B486" s="46"/>
      <c r="C486" s="46"/>
      <c r="D486" s="46"/>
      <c r="E486" s="46"/>
    </row>
    <row r="487" spans="1:5" ht="12.75">
      <c r="A487" s="46"/>
      <c r="B487" s="46"/>
      <c r="C487" s="46"/>
      <c r="D487" s="46"/>
      <c r="E487" s="46"/>
    </row>
    <row r="488" spans="1:5" ht="12.75">
      <c r="A488" s="46"/>
      <c r="B488" s="46"/>
      <c r="C488" s="46"/>
      <c r="D488" s="46"/>
      <c r="E488" s="46"/>
    </row>
    <row r="489" spans="1:5" ht="12.75">
      <c r="A489" s="46"/>
      <c r="B489" s="46"/>
      <c r="C489" s="46"/>
      <c r="D489" s="46"/>
      <c r="E489" s="46"/>
    </row>
    <row r="490" spans="1:5" ht="12.75">
      <c r="A490" s="46"/>
      <c r="B490" s="46"/>
      <c r="C490" s="46"/>
      <c r="D490" s="46"/>
      <c r="E490" s="46"/>
    </row>
    <row r="491" spans="1:5" ht="12.75">
      <c r="A491" s="46"/>
      <c r="B491" s="36"/>
      <c r="C491" s="46"/>
      <c r="D491" s="46"/>
      <c r="E491" s="46"/>
    </row>
    <row r="492" spans="1:5" ht="12.75">
      <c r="A492" s="46"/>
      <c r="B492" s="46"/>
      <c r="C492" s="46"/>
      <c r="D492" s="46"/>
      <c r="E492" s="46"/>
    </row>
    <row r="493" spans="1:5" ht="12.75">
      <c r="A493" s="46"/>
      <c r="B493" s="46"/>
      <c r="C493" s="46"/>
      <c r="D493" s="46"/>
      <c r="E493" s="46"/>
    </row>
    <row r="494" spans="1:5" ht="12.75">
      <c r="A494" s="46"/>
      <c r="B494" s="46"/>
      <c r="C494" s="46"/>
      <c r="D494" s="46"/>
      <c r="E494" s="46"/>
    </row>
    <row r="495" spans="1:5" ht="12.75">
      <c r="A495" s="46"/>
      <c r="B495" s="46"/>
      <c r="C495" s="46"/>
      <c r="D495" s="46"/>
      <c r="E495" s="46"/>
    </row>
    <row r="496" spans="1:5" ht="12.75">
      <c r="A496" s="46"/>
      <c r="B496" s="46"/>
      <c r="C496" s="46"/>
      <c r="D496" s="46"/>
      <c r="E496" s="46"/>
    </row>
    <row r="497" spans="1:5" ht="12.75">
      <c r="A497" s="46"/>
      <c r="B497" s="46"/>
      <c r="C497" s="46"/>
      <c r="D497" s="46"/>
      <c r="E497" s="46"/>
    </row>
    <row r="498" spans="1:5" ht="12.75">
      <c r="A498" s="46"/>
      <c r="B498" s="46"/>
      <c r="C498" s="46"/>
      <c r="D498" s="46"/>
      <c r="E498" s="46"/>
    </row>
    <row r="499" spans="1:5" ht="12.75">
      <c r="A499" s="46"/>
      <c r="B499" s="46"/>
      <c r="C499" s="46"/>
      <c r="D499" s="46"/>
      <c r="E499" s="46"/>
    </row>
    <row r="500" spans="1:5" ht="12.75">
      <c r="A500" s="46"/>
      <c r="B500" s="46"/>
      <c r="C500" s="46"/>
      <c r="D500" s="46"/>
      <c r="E500" s="46"/>
    </row>
    <row r="501" spans="1:5" ht="12.75">
      <c r="A501" s="46"/>
      <c r="B501" s="46"/>
      <c r="C501" s="46"/>
      <c r="D501" s="46"/>
      <c r="E501" s="46"/>
    </row>
    <row r="502" spans="1:5" ht="12.75">
      <c r="A502" s="46"/>
      <c r="B502" s="46"/>
      <c r="C502" s="46"/>
      <c r="D502" s="46"/>
      <c r="E502" s="46"/>
    </row>
    <row r="503" spans="1:5" ht="12.75">
      <c r="A503" s="46"/>
      <c r="B503" s="46"/>
      <c r="C503" s="46"/>
      <c r="D503" s="46"/>
      <c r="E503" s="46"/>
    </row>
    <row r="504" spans="1:5" ht="12.75">
      <c r="A504" s="46"/>
      <c r="B504" s="46"/>
      <c r="C504" s="46"/>
      <c r="D504" s="46"/>
      <c r="E504" s="46"/>
    </row>
    <row r="505" spans="1:5" ht="12.75">
      <c r="A505" s="46"/>
      <c r="B505" s="46"/>
      <c r="C505" s="46"/>
      <c r="D505" s="46"/>
      <c r="E505" s="46"/>
    </row>
    <row r="506" spans="1:5" ht="12.75">
      <c r="A506" s="46"/>
      <c r="B506" s="46"/>
      <c r="C506" s="46"/>
      <c r="D506" s="46"/>
      <c r="E506" s="46"/>
    </row>
    <row r="507" spans="1:5" ht="12.75">
      <c r="A507" s="46"/>
      <c r="B507" s="46"/>
      <c r="C507" s="46"/>
      <c r="D507" s="46"/>
      <c r="E507" s="46"/>
    </row>
    <row r="508" spans="1:5" ht="12.75">
      <c r="A508" s="46"/>
      <c r="B508" s="46"/>
      <c r="C508" s="46"/>
      <c r="D508" s="46"/>
      <c r="E508" s="46"/>
    </row>
    <row r="509" spans="1:5" ht="12.75">
      <c r="A509" s="46"/>
      <c r="B509" s="46"/>
      <c r="C509" s="46"/>
      <c r="D509" s="46"/>
      <c r="E509" s="46"/>
    </row>
    <row r="510" spans="1:5" ht="12.75">
      <c r="A510" s="46"/>
      <c r="B510" s="46"/>
      <c r="C510" s="46"/>
      <c r="D510" s="46"/>
      <c r="E510" s="46"/>
    </row>
    <row r="511" spans="1:5" ht="12.75">
      <c r="A511" s="46"/>
      <c r="B511" s="46"/>
      <c r="C511" s="46"/>
      <c r="D511" s="46"/>
      <c r="E511" s="46"/>
    </row>
    <row r="512" spans="1:5" ht="12.75">
      <c r="A512" s="46"/>
      <c r="B512" s="36"/>
      <c r="C512" s="46"/>
      <c r="D512" s="46"/>
      <c r="E512" s="46"/>
    </row>
    <row r="513" spans="1:5" ht="12.75">
      <c r="A513" s="46"/>
      <c r="B513" s="46"/>
      <c r="C513" s="46"/>
      <c r="D513" s="46"/>
      <c r="E513" s="46"/>
    </row>
    <row r="514" spans="1:5" ht="12.75">
      <c r="A514" s="46"/>
      <c r="B514" s="73"/>
      <c r="C514" s="46"/>
      <c r="D514" s="46"/>
      <c r="E514" s="46"/>
    </row>
    <row r="515" spans="1:5" ht="12.75">
      <c r="A515" s="46"/>
      <c r="B515" s="46"/>
      <c r="C515" s="46"/>
      <c r="D515" s="46"/>
      <c r="E515" s="46"/>
    </row>
    <row r="516" spans="1:5" ht="12.75">
      <c r="A516" s="46"/>
      <c r="B516" s="46"/>
      <c r="C516" s="46"/>
      <c r="D516" s="46"/>
      <c r="E516" s="46"/>
    </row>
    <row r="517" spans="1:5" ht="12.75">
      <c r="A517" s="46"/>
      <c r="B517" s="46"/>
      <c r="C517" s="46"/>
      <c r="D517" s="46"/>
      <c r="E517" s="46"/>
    </row>
    <row r="518" spans="1:5" ht="12.75">
      <c r="A518" s="46"/>
      <c r="B518" s="46"/>
      <c r="C518" s="46"/>
      <c r="D518" s="46"/>
      <c r="E518" s="46"/>
    </row>
    <row r="519" spans="1:5" ht="12.75">
      <c r="A519" s="46"/>
      <c r="B519" s="36"/>
      <c r="C519" s="46"/>
      <c r="D519" s="46"/>
      <c r="E519" s="46"/>
    </row>
    <row r="520" spans="1:5" ht="12.75">
      <c r="A520" s="46"/>
      <c r="B520" s="46"/>
      <c r="C520" s="46"/>
      <c r="D520" s="46"/>
      <c r="E520" s="46"/>
    </row>
    <row r="521" spans="1:5" ht="12.75">
      <c r="A521" s="46"/>
      <c r="B521" s="36"/>
      <c r="C521" s="46"/>
      <c r="D521" s="46"/>
      <c r="E521" s="46"/>
    </row>
    <row r="522" spans="1:5" ht="12.75">
      <c r="A522" s="46"/>
      <c r="B522" s="36"/>
      <c r="C522" s="46"/>
      <c r="D522" s="46"/>
      <c r="E522" s="46"/>
    </row>
    <row r="523" spans="1:5" ht="12.75">
      <c r="A523" s="46"/>
      <c r="B523" s="46"/>
      <c r="C523" s="46"/>
      <c r="D523" s="46"/>
      <c r="E523" s="46"/>
    </row>
    <row r="524" spans="1:5" ht="12.75">
      <c r="A524" s="46"/>
      <c r="B524" s="46"/>
      <c r="C524" s="46"/>
      <c r="D524" s="46"/>
      <c r="E524" s="46"/>
    </row>
    <row r="525" spans="1:5" ht="12.75">
      <c r="A525" s="46"/>
      <c r="B525" s="46"/>
      <c r="C525" s="46"/>
      <c r="D525" s="46"/>
      <c r="E525" s="46"/>
    </row>
    <row r="526" spans="1:5" ht="12.75">
      <c r="A526" s="46"/>
      <c r="B526" s="46"/>
      <c r="C526" s="46"/>
      <c r="D526" s="46"/>
      <c r="E526" s="46"/>
    </row>
    <row r="527" spans="1:5" ht="12.75">
      <c r="A527" s="46"/>
      <c r="B527" s="46"/>
      <c r="C527" s="46"/>
      <c r="D527" s="46"/>
      <c r="E527" s="46"/>
    </row>
    <row r="528" spans="1:5" ht="12.75">
      <c r="A528" s="46"/>
      <c r="B528" s="36"/>
      <c r="C528" s="46"/>
      <c r="D528" s="46"/>
      <c r="E528" s="46"/>
    </row>
    <row r="529" spans="1:5" ht="12.75">
      <c r="A529" s="46"/>
      <c r="B529" s="36"/>
      <c r="C529" s="46"/>
      <c r="D529" s="46"/>
      <c r="E529" s="46"/>
    </row>
    <row r="530" spans="1:5" ht="12.75">
      <c r="A530" s="46"/>
      <c r="B530" s="46"/>
      <c r="C530" s="46"/>
      <c r="D530" s="46"/>
      <c r="E530" s="46"/>
    </row>
    <row r="531" spans="1:5" ht="12.75">
      <c r="A531" s="46"/>
      <c r="B531" s="46"/>
      <c r="C531" s="46"/>
      <c r="D531" s="46"/>
      <c r="E531" s="46"/>
    </row>
    <row r="532" spans="1:5" ht="12.75">
      <c r="A532" s="46"/>
      <c r="B532" s="46"/>
      <c r="C532" s="46"/>
      <c r="D532" s="46"/>
      <c r="E532" s="46"/>
    </row>
    <row r="533" spans="1:5" ht="12.75">
      <c r="A533" s="46"/>
      <c r="B533" s="46"/>
      <c r="C533" s="46"/>
      <c r="D533" s="46"/>
      <c r="E533" s="46"/>
    </row>
    <row r="534" spans="1:5" ht="12.75">
      <c r="A534" s="46"/>
      <c r="B534" s="46"/>
      <c r="C534" s="46"/>
      <c r="D534" s="46"/>
      <c r="E534" s="46"/>
    </row>
    <row r="535" spans="1:5" ht="12.75">
      <c r="A535" s="46"/>
      <c r="B535" s="46"/>
      <c r="C535" s="46"/>
      <c r="D535" s="46"/>
      <c r="E535" s="46"/>
    </row>
    <row r="536" spans="1:5" ht="12.75">
      <c r="A536" s="46"/>
      <c r="B536" s="46"/>
      <c r="C536" s="46"/>
      <c r="D536" s="46"/>
      <c r="E536" s="46"/>
    </row>
    <row r="537" spans="1:5" ht="12.75">
      <c r="A537" s="46"/>
      <c r="B537" s="46"/>
      <c r="C537" s="46"/>
      <c r="D537" s="46"/>
      <c r="E537" s="46"/>
    </row>
    <row r="538" spans="1:5" ht="12.75">
      <c r="A538" s="46"/>
      <c r="B538" s="46"/>
      <c r="C538" s="46"/>
      <c r="D538" s="46"/>
      <c r="E538" s="46"/>
    </row>
    <row r="539" spans="1:5" ht="12.75">
      <c r="A539" s="46"/>
      <c r="B539" s="46"/>
      <c r="C539" s="46"/>
      <c r="D539" s="46"/>
      <c r="E539" s="46"/>
    </row>
    <row r="540" spans="1:5" ht="12.75">
      <c r="A540" s="46"/>
      <c r="B540" s="46"/>
      <c r="C540" s="46"/>
      <c r="D540" s="46"/>
      <c r="E540" s="46"/>
    </row>
    <row r="541" spans="1:5" ht="12.75">
      <c r="A541" s="46"/>
      <c r="B541" s="46"/>
      <c r="C541" s="46"/>
      <c r="D541" s="46"/>
      <c r="E541" s="46"/>
    </row>
    <row r="542" spans="1:5" ht="12.75">
      <c r="A542" s="46"/>
      <c r="B542" s="46"/>
      <c r="C542" s="46"/>
      <c r="D542" s="46"/>
      <c r="E542" s="46"/>
    </row>
    <row r="543" spans="1:5" ht="12.75">
      <c r="A543" s="46"/>
      <c r="B543" s="36"/>
      <c r="C543" s="46"/>
      <c r="D543" s="46"/>
      <c r="E543" s="46"/>
    </row>
    <row r="544" spans="1:5" ht="12.75">
      <c r="A544" s="46"/>
      <c r="B544" s="46"/>
      <c r="C544" s="46"/>
      <c r="D544" s="46"/>
      <c r="E544" s="46"/>
    </row>
    <row r="545" spans="1:5" ht="12.75">
      <c r="A545" s="46"/>
      <c r="B545" s="46"/>
      <c r="C545" s="46"/>
      <c r="D545" s="46"/>
      <c r="E545" s="46"/>
    </row>
    <row r="546" spans="1:5" ht="12.75">
      <c r="A546" s="46"/>
      <c r="B546" s="46"/>
      <c r="C546" s="46"/>
      <c r="D546" s="46"/>
      <c r="E546" s="46"/>
    </row>
    <row r="547" spans="1:5" ht="12.75">
      <c r="A547" s="46"/>
      <c r="B547" s="46"/>
      <c r="C547" s="46"/>
      <c r="D547" s="46"/>
      <c r="E547" s="46"/>
    </row>
    <row r="548" spans="1:5" ht="12.75">
      <c r="A548" s="46"/>
      <c r="B548" s="46"/>
      <c r="C548" s="46"/>
      <c r="D548" s="46"/>
      <c r="E548" s="46"/>
    </row>
    <row r="549" spans="1:5" ht="12.75">
      <c r="A549" s="46"/>
      <c r="B549" s="46"/>
      <c r="C549" s="46"/>
      <c r="D549" s="46"/>
      <c r="E549" s="46"/>
    </row>
    <row r="550" spans="1:5" ht="12.75">
      <c r="A550" s="46"/>
      <c r="B550" s="46"/>
      <c r="C550" s="46"/>
      <c r="D550" s="46"/>
      <c r="E550" s="46"/>
    </row>
    <row r="551" spans="1:5" ht="12.75">
      <c r="A551" s="46"/>
      <c r="B551" s="46"/>
      <c r="C551" s="46"/>
      <c r="D551" s="46"/>
      <c r="E551" s="46"/>
    </row>
    <row r="552" spans="1:5" ht="12.75">
      <c r="A552" s="46"/>
      <c r="B552" s="46"/>
      <c r="C552" s="46"/>
      <c r="D552" s="46"/>
      <c r="E552" s="46"/>
    </row>
    <row r="553" spans="1:5" ht="12.75">
      <c r="A553" s="46"/>
      <c r="B553" s="46"/>
      <c r="C553" s="46"/>
      <c r="D553" s="46"/>
      <c r="E553" s="46"/>
    </row>
    <row r="554" spans="1:5" ht="12.75">
      <c r="A554" s="46"/>
      <c r="B554" s="46"/>
      <c r="C554" s="46"/>
      <c r="D554" s="46"/>
      <c r="E554" s="46"/>
    </row>
    <row r="555" spans="1:5" ht="12.75">
      <c r="A555" s="46"/>
      <c r="B555" s="46"/>
      <c r="C555" s="46"/>
      <c r="D555" s="46"/>
      <c r="E555" s="46"/>
    </row>
    <row r="556" spans="1:5" ht="12.75">
      <c r="A556" s="46"/>
      <c r="B556" s="46"/>
      <c r="C556" s="46"/>
      <c r="D556" s="46"/>
      <c r="E556" s="46"/>
    </row>
    <row r="557" spans="1:5" ht="12.75">
      <c r="A557" s="46"/>
      <c r="B557" s="46"/>
      <c r="C557" s="46"/>
      <c r="D557" s="46"/>
      <c r="E557" s="46"/>
    </row>
    <row r="558" spans="1:5" ht="12.75">
      <c r="A558" s="46"/>
      <c r="B558" s="46"/>
      <c r="C558" s="46"/>
      <c r="D558" s="46"/>
      <c r="E558" s="46"/>
    </row>
    <row r="559" spans="1:5" ht="12.75">
      <c r="A559" s="46"/>
      <c r="B559" s="46"/>
      <c r="C559" s="46"/>
      <c r="D559" s="46"/>
      <c r="E559" s="46"/>
    </row>
    <row r="560" spans="1:5" ht="12.75">
      <c r="A560" s="46"/>
      <c r="B560" s="46"/>
      <c r="C560" s="46"/>
      <c r="D560" s="46"/>
      <c r="E560" s="46"/>
    </row>
    <row r="561" spans="1:5" ht="12.75">
      <c r="A561" s="46"/>
      <c r="B561" s="46"/>
      <c r="C561" s="46"/>
      <c r="D561" s="46"/>
      <c r="E561" s="46"/>
    </row>
    <row r="562" spans="1:5" ht="12.75">
      <c r="A562" s="46"/>
      <c r="B562" s="46"/>
      <c r="C562" s="46"/>
      <c r="D562" s="46"/>
      <c r="E562" s="46"/>
    </row>
    <row r="563" spans="1:5" ht="12.75">
      <c r="A563" s="46"/>
      <c r="B563" s="46"/>
      <c r="C563" s="46"/>
      <c r="D563" s="46"/>
      <c r="E563" s="46"/>
    </row>
    <row r="564" spans="1:5" ht="12.75">
      <c r="A564" s="46"/>
      <c r="B564" s="46"/>
      <c r="C564" s="46"/>
      <c r="D564" s="46"/>
      <c r="E564" s="46"/>
    </row>
    <row r="565" spans="1:5" ht="12.75">
      <c r="A565" s="46"/>
      <c r="B565" s="46"/>
      <c r="C565" s="46"/>
      <c r="D565" s="46"/>
      <c r="E565" s="46"/>
    </row>
    <row r="566" spans="1:5" ht="12.75">
      <c r="A566" s="46"/>
      <c r="B566" s="46"/>
      <c r="C566" s="46"/>
      <c r="D566" s="46"/>
      <c r="E566" s="46"/>
    </row>
    <row r="567" spans="1:5" ht="12.75">
      <c r="A567" s="46"/>
      <c r="B567" s="36"/>
      <c r="C567" s="46"/>
      <c r="D567" s="46"/>
      <c r="E567" s="46"/>
    </row>
    <row r="568" spans="1:5" ht="12.75">
      <c r="A568" s="46"/>
      <c r="B568" s="46"/>
      <c r="C568" s="46"/>
      <c r="D568" s="46"/>
      <c r="E568" s="46"/>
    </row>
    <row r="569" spans="1:5" ht="12.75">
      <c r="A569" s="46"/>
      <c r="B569" s="73"/>
      <c r="C569" s="46"/>
      <c r="D569" s="46"/>
      <c r="E569" s="46"/>
    </row>
    <row r="570" spans="1:5" ht="12.75">
      <c r="A570" s="46"/>
      <c r="B570" s="46"/>
      <c r="C570" s="46"/>
      <c r="D570" s="46"/>
      <c r="E570" s="46"/>
    </row>
    <row r="571" spans="1:5" ht="12.75">
      <c r="A571" s="46"/>
      <c r="B571" s="46"/>
      <c r="C571" s="46"/>
      <c r="D571" s="46"/>
      <c r="E571" s="46"/>
    </row>
    <row r="572" spans="1:5" ht="12.75">
      <c r="A572" s="46"/>
      <c r="B572" s="46"/>
      <c r="C572" s="46"/>
      <c r="D572" s="46"/>
      <c r="E572" s="46"/>
    </row>
    <row r="573" spans="1:5" ht="12.75">
      <c r="A573" s="46"/>
      <c r="B573" s="46"/>
      <c r="C573" s="46"/>
      <c r="D573" s="46"/>
      <c r="E573" s="46"/>
    </row>
    <row r="574" spans="1:5" ht="12.75">
      <c r="A574" s="46"/>
      <c r="B574" s="36"/>
      <c r="C574" s="46"/>
      <c r="D574" s="46"/>
      <c r="E574" s="46"/>
    </row>
    <row r="575" spans="1:5" ht="12.75">
      <c r="A575" s="46"/>
      <c r="B575" s="46"/>
      <c r="C575" s="46"/>
      <c r="D575" s="46"/>
      <c r="E575" s="46"/>
    </row>
    <row r="576" spans="1:5" ht="12.75">
      <c r="A576" s="46"/>
      <c r="B576" s="36"/>
      <c r="C576" s="46"/>
      <c r="D576" s="46"/>
      <c r="E576" s="46"/>
    </row>
    <row r="577" spans="1:5" ht="12.75">
      <c r="A577" s="46"/>
      <c r="B577" s="36"/>
      <c r="C577" s="46"/>
      <c r="D577" s="46"/>
      <c r="E577" s="46"/>
    </row>
    <row r="578" spans="1:5" ht="12.75">
      <c r="A578" s="46"/>
      <c r="B578" s="46"/>
      <c r="C578" s="46"/>
      <c r="D578" s="46"/>
      <c r="E578" s="46"/>
    </row>
    <row r="579" spans="1:5" ht="12.75">
      <c r="A579" s="46"/>
      <c r="B579" s="46"/>
      <c r="C579" s="46"/>
      <c r="D579" s="46"/>
      <c r="E579" s="46"/>
    </row>
    <row r="580" spans="1:5" ht="12.75">
      <c r="A580" s="46"/>
      <c r="B580" s="46"/>
      <c r="C580" s="46"/>
      <c r="D580" s="46"/>
      <c r="E580" s="46"/>
    </row>
    <row r="581" spans="1:5" ht="12.75">
      <c r="A581" s="46"/>
      <c r="B581" s="46"/>
      <c r="C581" s="46"/>
      <c r="D581" s="46"/>
      <c r="E581" s="46"/>
    </row>
    <row r="582" spans="1:5" ht="12.75">
      <c r="A582" s="46"/>
      <c r="B582" s="46"/>
      <c r="C582" s="46"/>
      <c r="D582" s="46"/>
      <c r="E582" s="46"/>
    </row>
    <row r="583" spans="1:5" ht="12.75">
      <c r="A583" s="46"/>
      <c r="B583" s="46"/>
      <c r="C583" s="46"/>
      <c r="D583" s="46"/>
      <c r="E583" s="46"/>
    </row>
    <row r="584" spans="1:5" ht="12.75">
      <c r="A584" s="46"/>
      <c r="B584" s="46"/>
      <c r="C584" s="46"/>
      <c r="D584" s="46"/>
      <c r="E584" s="46"/>
    </row>
    <row r="585" spans="1:5" ht="12.75">
      <c r="A585" s="46"/>
      <c r="B585" s="46"/>
      <c r="C585" s="46"/>
      <c r="D585" s="46"/>
      <c r="E585" s="46"/>
    </row>
    <row r="586" spans="1:5" ht="12.75">
      <c r="A586" s="46"/>
      <c r="B586" s="46"/>
      <c r="C586" s="46"/>
      <c r="D586" s="46"/>
      <c r="E586" s="46"/>
    </row>
    <row r="587" spans="1:5" ht="12.75">
      <c r="A587" s="46"/>
      <c r="B587" s="74"/>
      <c r="C587" s="46"/>
      <c r="D587" s="46"/>
      <c r="E587" s="46"/>
    </row>
    <row r="588" spans="1:5" ht="12.75">
      <c r="A588" s="46"/>
      <c r="B588" s="73"/>
      <c r="C588" s="46"/>
      <c r="D588" s="46"/>
      <c r="E588" s="46"/>
    </row>
    <row r="589" spans="1:5" ht="12.75">
      <c r="A589" s="46"/>
      <c r="B589" s="73"/>
      <c r="C589" s="46"/>
      <c r="D589" s="46"/>
      <c r="E589" s="46"/>
    </row>
    <row r="590" spans="1:5" ht="12.75">
      <c r="A590" s="46"/>
      <c r="B590" s="74"/>
      <c r="C590" s="46"/>
      <c r="D590" s="46"/>
      <c r="E590" s="46"/>
    </row>
    <row r="591" spans="1:5" ht="12.75">
      <c r="A591" s="46"/>
      <c r="B591" s="74"/>
      <c r="C591" s="46"/>
      <c r="D591" s="46"/>
      <c r="E591" s="46"/>
    </row>
    <row r="592" spans="1:5" ht="12.75">
      <c r="A592" s="46"/>
      <c r="B592" s="74"/>
      <c r="C592" s="46"/>
      <c r="D592" s="46"/>
      <c r="E592" s="46"/>
    </row>
    <row r="593" spans="1:5" ht="12.75">
      <c r="A593" s="46"/>
      <c r="B593" s="74"/>
      <c r="C593" s="46"/>
      <c r="D593" s="46"/>
      <c r="E593" s="46"/>
    </row>
    <row r="594" spans="1:5" ht="12.75">
      <c r="A594" s="46"/>
      <c r="B594" s="46"/>
      <c r="C594" s="46"/>
      <c r="D594" s="46"/>
      <c r="E594" s="46"/>
    </row>
    <row r="595" spans="1:5" ht="12.75">
      <c r="A595" s="46"/>
      <c r="B595" s="46"/>
      <c r="C595" s="46"/>
      <c r="D595" s="46"/>
      <c r="E595" s="46"/>
    </row>
    <row r="596" spans="1:5" ht="12.75">
      <c r="A596" s="46"/>
      <c r="B596" s="36"/>
      <c r="C596" s="46"/>
      <c r="D596" s="46"/>
      <c r="E596" s="46"/>
    </row>
    <row r="597" spans="1:5" ht="12.75">
      <c r="A597" s="46"/>
      <c r="B597" s="36"/>
      <c r="C597" s="46"/>
      <c r="D597" s="46"/>
      <c r="E597" s="46"/>
    </row>
    <row r="598" spans="1:5" ht="12.75">
      <c r="A598" s="46"/>
      <c r="B598" s="46"/>
      <c r="C598" s="46"/>
      <c r="D598" s="46"/>
      <c r="E598" s="46"/>
    </row>
    <row r="599" spans="1:5" ht="12.75">
      <c r="A599" s="46"/>
      <c r="B599" s="46"/>
      <c r="C599" s="46"/>
      <c r="D599" s="46"/>
      <c r="E599" s="46"/>
    </row>
    <row r="600" spans="1:5" ht="12.75">
      <c r="A600" s="46"/>
      <c r="B600" s="46"/>
      <c r="C600" s="46"/>
      <c r="D600" s="46"/>
      <c r="E600" s="46"/>
    </row>
    <row r="601" spans="1:5" ht="12.75">
      <c r="A601" s="46"/>
      <c r="B601" s="46"/>
      <c r="C601" s="46"/>
      <c r="D601" s="46"/>
      <c r="E601" s="46"/>
    </row>
    <row r="602" spans="1:5" ht="12.75">
      <c r="A602" s="46"/>
      <c r="B602" s="46"/>
      <c r="C602" s="46"/>
      <c r="D602" s="46"/>
      <c r="E602" s="46"/>
    </row>
    <row r="603" spans="1:5" ht="12.75">
      <c r="A603" s="46"/>
      <c r="B603" s="46"/>
      <c r="C603" s="46"/>
      <c r="D603" s="46"/>
      <c r="E603" s="46"/>
    </row>
    <row r="604" spans="1:5" ht="12.75">
      <c r="A604" s="46"/>
      <c r="B604" s="46"/>
      <c r="C604" s="46"/>
      <c r="D604" s="46"/>
      <c r="E604" s="46"/>
    </row>
    <row r="605" spans="1:5" ht="12.75">
      <c r="A605" s="46"/>
      <c r="B605" s="46"/>
      <c r="C605" s="46"/>
      <c r="D605" s="46"/>
      <c r="E605" s="46"/>
    </row>
    <row r="606" spans="1:5" ht="12.75">
      <c r="A606" s="46"/>
      <c r="B606" s="46"/>
      <c r="C606" s="46"/>
      <c r="D606" s="46"/>
      <c r="E606" s="46"/>
    </row>
    <row r="607" spans="1:5" ht="12.75">
      <c r="A607" s="46"/>
      <c r="B607" s="46"/>
      <c r="C607" s="46"/>
      <c r="D607" s="46"/>
      <c r="E607" s="46"/>
    </row>
    <row r="608" spans="1:5" ht="12.75">
      <c r="A608" s="46"/>
      <c r="B608" s="46"/>
      <c r="C608" s="46"/>
      <c r="D608" s="46"/>
      <c r="E608" s="46"/>
    </row>
    <row r="609" spans="1:5" ht="12.75">
      <c r="A609" s="46"/>
      <c r="B609" s="46"/>
      <c r="C609" s="46"/>
      <c r="D609" s="46"/>
      <c r="E609" s="46"/>
    </row>
    <row r="610" spans="1:5" ht="12.75">
      <c r="A610" s="46"/>
      <c r="B610" s="46"/>
      <c r="C610" s="46"/>
      <c r="D610" s="46"/>
      <c r="E610" s="46"/>
    </row>
    <row r="611" spans="1:5" ht="12.75">
      <c r="A611" s="46"/>
      <c r="B611" s="46"/>
      <c r="C611" s="46"/>
      <c r="D611" s="46"/>
      <c r="E611" s="46"/>
    </row>
    <row r="612" spans="1:5" ht="12.75">
      <c r="A612" s="46"/>
      <c r="B612" s="46"/>
      <c r="C612" s="46"/>
      <c r="D612" s="46"/>
      <c r="E612" s="46"/>
    </row>
    <row r="613" spans="1:5" ht="12.75">
      <c r="A613" s="46"/>
      <c r="B613" s="46"/>
      <c r="C613" s="46"/>
      <c r="D613" s="46"/>
      <c r="E613" s="46"/>
    </row>
    <row r="614" spans="1:5" ht="12.75">
      <c r="A614" s="46"/>
      <c r="B614" s="46"/>
      <c r="C614" s="46"/>
      <c r="D614" s="46"/>
      <c r="E614" s="46"/>
    </row>
    <row r="615" spans="1:5" ht="12.75">
      <c r="A615" s="46"/>
      <c r="B615" s="46"/>
      <c r="C615" s="46"/>
      <c r="D615" s="46"/>
      <c r="E615" s="46"/>
    </row>
    <row r="616" spans="1:5" ht="12.75">
      <c r="A616" s="46"/>
      <c r="B616" s="46"/>
      <c r="C616" s="46"/>
      <c r="D616" s="46"/>
      <c r="E616" s="46"/>
    </row>
    <row r="617" spans="1:5" ht="12.75">
      <c r="A617" s="46"/>
      <c r="B617" s="46"/>
      <c r="C617" s="46"/>
      <c r="D617" s="46"/>
      <c r="E617" s="46"/>
    </row>
    <row r="618" spans="1:5" ht="12.75">
      <c r="A618" s="46"/>
      <c r="B618" s="46"/>
      <c r="C618" s="46"/>
      <c r="D618" s="46"/>
      <c r="E618" s="46"/>
    </row>
    <row r="619" spans="1:5" ht="12.75">
      <c r="A619" s="46"/>
      <c r="B619" s="46"/>
      <c r="C619" s="46"/>
      <c r="D619" s="46"/>
      <c r="E619" s="46"/>
    </row>
    <row r="620" spans="1:5" ht="12.75">
      <c r="A620" s="46"/>
      <c r="B620" s="46"/>
      <c r="C620" s="46"/>
      <c r="D620" s="46"/>
      <c r="E620" s="46"/>
    </row>
    <row r="621" spans="1:5" ht="12.75">
      <c r="A621" s="46"/>
      <c r="B621" s="46"/>
      <c r="C621" s="46"/>
      <c r="D621" s="46"/>
      <c r="E621" s="46"/>
    </row>
    <row r="622" spans="1:5" ht="12.75">
      <c r="A622" s="46"/>
      <c r="B622" s="46"/>
      <c r="C622" s="46"/>
      <c r="D622" s="46"/>
      <c r="E622" s="46"/>
    </row>
    <row r="623" spans="1:5" ht="12.75">
      <c r="A623" s="46"/>
      <c r="B623" s="46"/>
      <c r="C623" s="46"/>
      <c r="D623" s="46"/>
      <c r="E623" s="46"/>
    </row>
    <row r="624" spans="1:5" ht="12.75">
      <c r="A624" s="46"/>
      <c r="B624" s="46"/>
      <c r="C624" s="46"/>
      <c r="D624" s="46"/>
      <c r="E624" s="46"/>
    </row>
    <row r="625" spans="1:5" ht="12.75">
      <c r="A625" s="46"/>
      <c r="B625" s="46"/>
      <c r="C625" s="46"/>
      <c r="D625" s="46"/>
      <c r="E625" s="46"/>
    </row>
    <row r="626" spans="1:5" ht="12.75">
      <c r="A626" s="46"/>
      <c r="B626" s="46"/>
      <c r="C626" s="46"/>
      <c r="D626" s="46"/>
      <c r="E626" s="46"/>
    </row>
    <row r="627" spans="1:5" ht="12.75">
      <c r="A627" s="46"/>
      <c r="B627" s="46"/>
      <c r="C627" s="46"/>
      <c r="D627" s="46"/>
      <c r="E627" s="46"/>
    </row>
    <row r="628" spans="1:5" ht="12.75">
      <c r="A628" s="46"/>
      <c r="B628" s="46"/>
      <c r="C628" s="46"/>
      <c r="D628" s="46"/>
      <c r="E628" s="46"/>
    </row>
    <row r="629" spans="1:5" ht="12.75">
      <c r="A629" s="46"/>
      <c r="B629" s="46"/>
      <c r="C629" s="46"/>
      <c r="D629" s="46"/>
      <c r="E629" s="46"/>
    </row>
    <row r="630" spans="1:5" ht="12.75">
      <c r="A630" s="46"/>
      <c r="B630" s="46"/>
      <c r="C630" s="46"/>
      <c r="D630" s="46"/>
      <c r="E630" s="46"/>
    </row>
    <row r="631" spans="1:5" ht="12.75">
      <c r="A631" s="46"/>
      <c r="B631" s="46"/>
      <c r="C631" s="46"/>
      <c r="D631" s="46"/>
      <c r="E631" s="46"/>
    </row>
    <row r="632" spans="1:5" ht="12.75">
      <c r="A632" s="46"/>
      <c r="B632" s="46"/>
      <c r="C632" s="46"/>
      <c r="D632" s="46"/>
      <c r="E632" s="46"/>
    </row>
    <row r="633" spans="1:5" ht="12.75">
      <c r="A633" s="46"/>
      <c r="B633" s="46"/>
      <c r="C633" s="46"/>
      <c r="D633" s="46"/>
      <c r="E633" s="46"/>
    </row>
    <row r="634" spans="1:5" ht="12.75">
      <c r="A634" s="46"/>
      <c r="B634" s="46"/>
      <c r="C634" s="46"/>
      <c r="D634" s="46"/>
      <c r="E634" s="46"/>
    </row>
    <row r="635" spans="1:5" ht="12.75">
      <c r="A635" s="46"/>
      <c r="B635" s="46"/>
      <c r="C635" s="46"/>
      <c r="D635" s="46"/>
      <c r="E635" s="46"/>
    </row>
    <row r="636" spans="1:5" ht="12.75">
      <c r="A636" s="46"/>
      <c r="B636" s="46"/>
      <c r="C636" s="46"/>
      <c r="D636" s="46"/>
      <c r="E636" s="46"/>
    </row>
    <row r="637" spans="1:5" ht="12.75">
      <c r="A637" s="46"/>
      <c r="B637" s="46"/>
      <c r="C637" s="46"/>
      <c r="D637" s="46"/>
      <c r="E637" s="46"/>
    </row>
    <row r="638" spans="1:5" ht="12.75">
      <c r="A638" s="46"/>
      <c r="B638" s="46"/>
      <c r="C638" s="46"/>
      <c r="D638" s="46"/>
      <c r="E638" s="46"/>
    </row>
    <row r="639" spans="1:5" ht="12.75">
      <c r="A639" s="46"/>
      <c r="B639" s="36"/>
      <c r="C639" s="46"/>
      <c r="D639" s="46"/>
      <c r="E639" s="46"/>
    </row>
    <row r="640" spans="1:5" ht="12.75">
      <c r="A640" s="46"/>
      <c r="B640" s="46"/>
      <c r="C640" s="46"/>
      <c r="D640" s="46"/>
      <c r="E640" s="46"/>
    </row>
    <row r="641" spans="1:5" ht="12.75">
      <c r="A641" s="46"/>
      <c r="B641" s="46"/>
      <c r="C641" s="46"/>
      <c r="D641" s="46"/>
      <c r="E641" s="46"/>
    </row>
    <row r="642" spans="1:5" ht="12.75">
      <c r="A642" s="46"/>
      <c r="B642" s="46"/>
      <c r="C642" s="46"/>
      <c r="D642" s="46"/>
      <c r="E642" s="46"/>
    </row>
    <row r="643" spans="1:5" ht="12.75">
      <c r="A643" s="46"/>
      <c r="B643" s="46"/>
      <c r="C643" s="46"/>
      <c r="D643" s="46"/>
      <c r="E643" s="46"/>
    </row>
    <row r="644" spans="1:5" ht="12.75">
      <c r="A644" s="46"/>
      <c r="B644" s="46"/>
      <c r="C644" s="46"/>
      <c r="D644" s="46"/>
      <c r="E644" s="46"/>
    </row>
    <row r="645" spans="1:5" ht="12.75">
      <c r="A645" s="46"/>
      <c r="B645" s="46"/>
      <c r="C645" s="46"/>
      <c r="D645" s="46"/>
      <c r="E645" s="46"/>
    </row>
    <row r="646" spans="1:5" ht="12.75">
      <c r="A646" s="46"/>
      <c r="B646" s="46"/>
      <c r="C646" s="46"/>
      <c r="D646" s="46"/>
      <c r="E646" s="46"/>
    </row>
    <row r="647" spans="1:5" ht="12.75">
      <c r="A647" s="46"/>
      <c r="B647" s="46"/>
      <c r="C647" s="46"/>
      <c r="D647" s="46"/>
      <c r="E647" s="46"/>
    </row>
    <row r="648" spans="1:5" ht="12.75">
      <c r="A648" s="46"/>
      <c r="B648" s="46"/>
      <c r="C648" s="46"/>
      <c r="D648" s="46"/>
      <c r="E648" s="46"/>
    </row>
    <row r="649" spans="1:5" ht="12.75">
      <c r="A649" s="46"/>
      <c r="B649" s="46"/>
      <c r="C649" s="46"/>
      <c r="D649" s="46"/>
      <c r="E649" s="46"/>
    </row>
    <row r="650" spans="1:5" ht="12.75">
      <c r="A650" s="46"/>
      <c r="B650" s="46"/>
      <c r="C650" s="46"/>
      <c r="D650" s="46"/>
      <c r="E650" s="46"/>
    </row>
    <row r="651" spans="1:5" ht="12.75">
      <c r="A651" s="46"/>
      <c r="B651" s="46"/>
      <c r="C651" s="46"/>
      <c r="D651" s="46"/>
      <c r="E651" s="46"/>
    </row>
    <row r="652" spans="1:5" ht="12.75">
      <c r="A652" s="46"/>
      <c r="B652" s="46"/>
      <c r="C652" s="46"/>
      <c r="D652" s="46"/>
      <c r="E652" s="46"/>
    </row>
    <row r="653" spans="1:5" ht="12.75">
      <c r="A653" s="46"/>
      <c r="B653" s="46"/>
      <c r="C653" s="46"/>
      <c r="D653" s="46"/>
      <c r="E653" s="46"/>
    </row>
    <row r="654" spans="1:5" ht="12.75">
      <c r="A654" s="46"/>
      <c r="B654" s="46"/>
      <c r="C654" s="46"/>
      <c r="D654" s="46"/>
      <c r="E654" s="46"/>
    </row>
    <row r="655" spans="1:5" ht="12.75">
      <c r="A655" s="46"/>
      <c r="B655" s="46"/>
      <c r="C655" s="46"/>
      <c r="D655" s="46"/>
      <c r="E655" s="46"/>
    </row>
    <row r="656" spans="1:5" ht="12.75">
      <c r="A656" s="46"/>
      <c r="B656" s="46"/>
      <c r="C656" s="46"/>
      <c r="D656" s="46"/>
      <c r="E656" s="46"/>
    </row>
    <row r="657" spans="1:5" ht="12.75">
      <c r="A657" s="46"/>
      <c r="B657" s="46"/>
      <c r="C657" s="46"/>
      <c r="D657" s="46"/>
      <c r="E657" s="46"/>
    </row>
    <row r="658" spans="1:5" ht="12.75">
      <c r="A658" s="46"/>
      <c r="B658" s="46"/>
      <c r="C658" s="46"/>
      <c r="D658" s="46"/>
      <c r="E658" s="46"/>
    </row>
    <row r="659" spans="1:5" ht="12.75">
      <c r="A659" s="46"/>
      <c r="B659" s="46"/>
      <c r="C659" s="46"/>
      <c r="D659" s="46"/>
      <c r="E659" s="46"/>
    </row>
    <row r="660" spans="1:5" ht="12.75">
      <c r="A660" s="46"/>
      <c r="B660" s="46"/>
      <c r="C660" s="46"/>
      <c r="D660" s="46"/>
      <c r="E660" s="46"/>
    </row>
    <row r="661" spans="1:5" ht="12.75">
      <c r="A661" s="46"/>
      <c r="B661" s="46"/>
      <c r="C661" s="46"/>
      <c r="D661" s="46"/>
      <c r="E661" s="46"/>
    </row>
    <row r="662" spans="1:5" ht="12.75">
      <c r="A662" s="46"/>
      <c r="B662" s="46"/>
      <c r="C662" s="46"/>
      <c r="D662" s="46"/>
      <c r="E662" s="46"/>
    </row>
    <row r="663" spans="1:5" ht="12.75">
      <c r="A663" s="46"/>
      <c r="B663" s="46"/>
      <c r="C663" s="46"/>
      <c r="D663" s="46"/>
      <c r="E663" s="46"/>
    </row>
    <row r="664" spans="1:5" ht="12.75">
      <c r="A664" s="46"/>
      <c r="B664" s="46"/>
      <c r="C664" s="46"/>
      <c r="D664" s="46"/>
      <c r="E664" s="46"/>
    </row>
    <row r="665" spans="1:5" ht="12.75">
      <c r="A665" s="46"/>
      <c r="B665" s="46"/>
      <c r="C665" s="46"/>
      <c r="D665" s="46"/>
      <c r="E665" s="46"/>
    </row>
    <row r="666" spans="1:5" ht="12.75">
      <c r="A666" s="46"/>
      <c r="B666" s="46"/>
      <c r="C666" s="46"/>
      <c r="D666" s="46"/>
      <c r="E666" s="46"/>
    </row>
    <row r="667" spans="1:5" ht="12.75">
      <c r="A667" s="46"/>
      <c r="B667" s="46"/>
      <c r="C667" s="46"/>
      <c r="D667" s="46"/>
      <c r="E667" s="46"/>
    </row>
    <row r="668" spans="1:5" ht="12.75">
      <c r="A668" s="46"/>
      <c r="B668" s="46"/>
      <c r="C668" s="46"/>
      <c r="D668" s="46"/>
      <c r="E668" s="46"/>
    </row>
    <row r="669" spans="1:5" ht="12.75">
      <c r="A669" s="46"/>
      <c r="B669" s="46"/>
      <c r="C669" s="46"/>
      <c r="D669" s="46"/>
      <c r="E669" s="46"/>
    </row>
    <row r="670" spans="1:5" ht="12.75">
      <c r="A670" s="46"/>
      <c r="B670" s="46"/>
      <c r="C670" s="46"/>
      <c r="D670" s="46"/>
      <c r="E670" s="46"/>
    </row>
    <row r="671" spans="1:5" ht="12.75">
      <c r="A671" s="46"/>
      <c r="B671" s="46"/>
      <c r="C671" s="46"/>
      <c r="D671" s="46"/>
      <c r="E671" s="46"/>
    </row>
    <row r="672" spans="1:5" ht="12.75">
      <c r="A672" s="46"/>
      <c r="B672" s="46"/>
      <c r="C672" s="46"/>
      <c r="D672" s="46"/>
      <c r="E672" s="46"/>
    </row>
    <row r="673" spans="1:5" ht="12.75">
      <c r="A673" s="46"/>
      <c r="B673" s="46"/>
      <c r="C673" s="46"/>
      <c r="D673" s="46"/>
      <c r="E673" s="46"/>
    </row>
    <row r="674" spans="1:5" ht="12.75">
      <c r="A674" s="46"/>
      <c r="B674" s="46"/>
      <c r="C674" s="46"/>
      <c r="D674" s="46"/>
      <c r="E674" s="46"/>
    </row>
    <row r="675" spans="1:5" ht="12.75">
      <c r="A675" s="46"/>
      <c r="B675" s="46"/>
      <c r="C675" s="46"/>
      <c r="D675" s="46"/>
      <c r="E675" s="46"/>
    </row>
    <row r="676" spans="1:5" ht="12.75">
      <c r="A676" s="46"/>
      <c r="B676" s="46"/>
      <c r="C676" s="46"/>
      <c r="D676" s="46"/>
      <c r="E676" s="46"/>
    </row>
    <row r="677" spans="1:5" ht="12.75">
      <c r="A677" s="46"/>
      <c r="B677" s="46"/>
      <c r="C677" s="46"/>
      <c r="D677" s="46"/>
      <c r="E677" s="46"/>
    </row>
    <row r="678" spans="1:5" ht="12.75">
      <c r="A678" s="46"/>
      <c r="B678" s="46"/>
      <c r="C678" s="46"/>
      <c r="D678" s="46"/>
      <c r="E678" s="46"/>
    </row>
    <row r="679" spans="1:5" ht="12.75">
      <c r="A679" s="46"/>
      <c r="B679" s="46"/>
      <c r="C679" s="46"/>
      <c r="D679" s="46"/>
      <c r="E679" s="46"/>
    </row>
    <row r="680" spans="1:5" ht="12.75">
      <c r="A680" s="46"/>
      <c r="B680" s="46"/>
      <c r="C680" s="46"/>
      <c r="D680" s="46"/>
      <c r="E680" s="46"/>
    </row>
    <row r="681" spans="1:5" ht="12.75">
      <c r="A681" s="46"/>
      <c r="B681" s="46"/>
      <c r="C681" s="46"/>
      <c r="D681" s="46"/>
      <c r="E681" s="46"/>
    </row>
    <row r="682" spans="1:5" ht="12.75">
      <c r="A682" s="46"/>
      <c r="B682" s="46"/>
      <c r="C682" s="46"/>
      <c r="D682" s="46"/>
      <c r="E682" s="46"/>
    </row>
    <row r="683" spans="1:5" ht="12.75">
      <c r="A683" s="46"/>
      <c r="B683" s="46"/>
      <c r="C683" s="46"/>
      <c r="D683" s="46"/>
      <c r="E683" s="46"/>
    </row>
    <row r="684" spans="1:5" ht="12.75">
      <c r="A684" s="46"/>
      <c r="B684" s="46"/>
      <c r="C684" s="46"/>
      <c r="D684" s="46"/>
      <c r="E684" s="46"/>
    </row>
    <row r="685" spans="1:5" ht="12.75">
      <c r="A685" s="46"/>
      <c r="B685" s="46"/>
      <c r="C685" s="46"/>
      <c r="D685" s="46"/>
      <c r="E685" s="46"/>
    </row>
    <row r="686" spans="1:5" ht="12.75">
      <c r="A686" s="46"/>
      <c r="B686" s="46"/>
      <c r="C686" s="46"/>
      <c r="D686" s="46"/>
      <c r="E686" s="46"/>
    </row>
    <row r="687" spans="1:5" ht="12.75">
      <c r="A687" s="46"/>
      <c r="B687" s="46"/>
      <c r="C687" s="46"/>
      <c r="D687" s="46"/>
      <c r="E687" s="46"/>
    </row>
    <row r="688" spans="1:5" ht="12.75">
      <c r="A688" s="46"/>
      <c r="B688" s="46"/>
      <c r="C688" s="46"/>
      <c r="D688" s="46"/>
      <c r="E688" s="46"/>
    </row>
    <row r="689" spans="1:5" ht="12.75">
      <c r="A689" s="46"/>
      <c r="B689" s="46"/>
      <c r="C689" s="46"/>
      <c r="D689" s="46"/>
      <c r="E689" s="46"/>
    </row>
    <row r="690" spans="1:5" ht="12.75">
      <c r="A690" s="46"/>
      <c r="B690" s="46"/>
      <c r="C690" s="46"/>
      <c r="D690" s="46"/>
      <c r="E690" s="46"/>
    </row>
    <row r="691" spans="1:5" ht="12.75">
      <c r="A691" s="46"/>
      <c r="B691" s="46"/>
      <c r="C691" s="46"/>
      <c r="D691" s="46"/>
      <c r="E691" s="46"/>
    </row>
    <row r="692" spans="1:5" ht="12.75">
      <c r="A692" s="46"/>
      <c r="B692" s="46"/>
      <c r="C692" s="46"/>
      <c r="D692" s="46"/>
      <c r="E692" s="46"/>
    </row>
    <row r="693" spans="1:5" ht="12.75">
      <c r="A693" s="46"/>
      <c r="B693" s="46"/>
      <c r="C693" s="46"/>
      <c r="D693" s="46"/>
      <c r="E693" s="46"/>
    </row>
    <row r="694" spans="1:5" ht="12.75">
      <c r="A694" s="46"/>
      <c r="B694" s="46"/>
      <c r="C694" s="46"/>
      <c r="D694" s="46"/>
      <c r="E694" s="46"/>
    </row>
    <row r="695" spans="1:5" ht="12.75">
      <c r="A695" s="46"/>
      <c r="B695" s="46"/>
      <c r="C695" s="46"/>
      <c r="D695" s="46"/>
      <c r="E695" s="46"/>
    </row>
    <row r="696" spans="1:5" ht="12.75">
      <c r="A696" s="46"/>
      <c r="B696" s="46"/>
      <c r="C696" s="46"/>
      <c r="D696" s="46"/>
      <c r="E696" s="46"/>
    </row>
    <row r="697" spans="1:5" ht="12.75">
      <c r="A697" s="46"/>
      <c r="B697" s="46"/>
      <c r="C697" s="46"/>
      <c r="D697" s="46"/>
      <c r="E697" s="46"/>
    </row>
    <row r="698" spans="1:5" ht="12.75">
      <c r="A698" s="46"/>
      <c r="B698" s="46"/>
      <c r="C698" s="46"/>
      <c r="D698" s="46"/>
      <c r="E698" s="46"/>
    </row>
    <row r="699" spans="1:5" ht="12.75">
      <c r="A699" s="46"/>
      <c r="B699" s="46"/>
      <c r="C699" s="46"/>
      <c r="D699" s="46"/>
      <c r="E699" s="46"/>
    </row>
    <row r="700" spans="1:5" ht="12.75">
      <c r="A700" s="46"/>
      <c r="B700" s="46"/>
      <c r="C700" s="46"/>
      <c r="D700" s="46"/>
      <c r="E700" s="46"/>
    </row>
    <row r="701" spans="1:5" ht="12.75">
      <c r="A701" s="46"/>
      <c r="B701" s="46"/>
      <c r="C701" s="46"/>
      <c r="D701" s="46"/>
      <c r="E701" s="46"/>
    </row>
    <row r="702" spans="1:5" ht="12.75">
      <c r="A702" s="46"/>
      <c r="B702" s="46"/>
      <c r="C702" s="46"/>
      <c r="D702" s="46"/>
      <c r="E702" s="46"/>
    </row>
    <row r="703" spans="1:5" ht="12.75">
      <c r="A703" s="46"/>
      <c r="B703" s="46"/>
      <c r="C703" s="46"/>
      <c r="D703" s="46"/>
      <c r="E703" s="46"/>
    </row>
    <row r="704" spans="1:5" ht="12.75">
      <c r="A704" s="46"/>
      <c r="B704" s="46"/>
      <c r="C704" s="46"/>
      <c r="D704" s="46"/>
      <c r="E704" s="46"/>
    </row>
    <row r="705" spans="1:5" ht="12.75">
      <c r="A705" s="46"/>
      <c r="B705" s="46"/>
      <c r="C705" s="46"/>
      <c r="D705" s="46"/>
      <c r="E705" s="46"/>
    </row>
    <row r="706" spans="1:5" ht="12.75">
      <c r="A706" s="46"/>
      <c r="B706" s="46"/>
      <c r="C706" s="46"/>
      <c r="D706" s="46"/>
      <c r="E706" s="46"/>
    </row>
    <row r="707" spans="1:5" ht="12.75">
      <c r="A707" s="46"/>
      <c r="B707" s="46"/>
      <c r="C707" s="46"/>
      <c r="D707" s="46"/>
      <c r="E707" s="46"/>
    </row>
    <row r="708" spans="1:5" ht="12.75">
      <c r="A708" s="46"/>
      <c r="B708" s="46"/>
      <c r="C708" s="46"/>
      <c r="D708" s="46"/>
      <c r="E708" s="46"/>
    </row>
    <row r="709" spans="1:5" ht="12.75">
      <c r="A709" s="46"/>
      <c r="B709" s="46"/>
      <c r="C709" s="46"/>
      <c r="D709" s="46"/>
      <c r="E709" s="46"/>
    </row>
    <row r="710" spans="1:5" ht="12.75">
      <c r="A710" s="46"/>
      <c r="B710" s="46"/>
      <c r="C710" s="46"/>
      <c r="D710" s="46"/>
      <c r="E710" s="46"/>
    </row>
    <row r="711" spans="1:5" ht="12.75">
      <c r="A711" s="46"/>
      <c r="B711" s="46"/>
      <c r="C711" s="46"/>
      <c r="D711" s="46"/>
      <c r="E711" s="46"/>
    </row>
    <row r="712" spans="1:5" ht="12.75">
      <c r="A712" s="46"/>
      <c r="B712" s="46"/>
      <c r="C712" s="46"/>
      <c r="D712" s="46"/>
      <c r="E712" s="46"/>
    </row>
    <row r="713" spans="1:5" ht="12.75">
      <c r="A713" s="46"/>
      <c r="B713" s="46"/>
      <c r="C713" s="46"/>
      <c r="D713" s="46"/>
      <c r="E713" s="46"/>
    </row>
    <row r="714" spans="1:5" ht="12.75">
      <c r="A714" s="46"/>
      <c r="B714" s="46"/>
      <c r="C714" s="46"/>
      <c r="D714" s="46"/>
      <c r="E714" s="46"/>
    </row>
    <row r="715" spans="1:5" ht="12.75">
      <c r="A715" s="46"/>
      <c r="B715" s="46"/>
      <c r="C715" s="46"/>
      <c r="D715" s="46"/>
      <c r="E715" s="46"/>
    </row>
    <row r="716" spans="1:5" ht="12.75">
      <c r="A716" s="46"/>
      <c r="B716" s="46"/>
      <c r="C716" s="46"/>
      <c r="D716" s="46"/>
      <c r="E716" s="46"/>
    </row>
    <row r="717" spans="1:5" ht="12.75">
      <c r="A717" s="46"/>
      <c r="B717" s="46"/>
      <c r="C717" s="46"/>
      <c r="D717" s="46"/>
      <c r="E717" s="46"/>
    </row>
    <row r="718" spans="1:5" ht="12.75">
      <c r="A718" s="46"/>
      <c r="B718" s="46"/>
      <c r="C718" s="46"/>
      <c r="D718" s="46"/>
      <c r="E718" s="46"/>
    </row>
    <row r="719" spans="1:5" ht="12.75">
      <c r="A719" s="46"/>
      <c r="B719" s="46"/>
      <c r="C719" s="46"/>
      <c r="D719" s="46"/>
      <c r="E719" s="46"/>
    </row>
    <row r="720" spans="1:5" ht="12.75">
      <c r="A720" s="46"/>
      <c r="B720" s="46"/>
      <c r="C720" s="46"/>
      <c r="D720" s="46"/>
      <c r="E720" s="46"/>
    </row>
    <row r="721" spans="1:5" ht="12.75">
      <c r="A721" s="46"/>
      <c r="B721" s="46"/>
      <c r="C721" s="46"/>
      <c r="D721" s="46"/>
      <c r="E721" s="46"/>
    </row>
    <row r="722" spans="1:5" ht="12.75">
      <c r="A722" s="46"/>
      <c r="B722" s="46"/>
      <c r="C722" s="46"/>
      <c r="D722" s="46"/>
      <c r="E722" s="46"/>
    </row>
    <row r="723" spans="1:5" ht="12.75">
      <c r="A723" s="46"/>
      <c r="B723" s="46"/>
      <c r="C723" s="46"/>
      <c r="D723" s="46"/>
      <c r="E723" s="46"/>
    </row>
    <row r="724" spans="1:5" ht="12.75">
      <c r="A724" s="46"/>
      <c r="B724" s="46"/>
      <c r="C724" s="46"/>
      <c r="D724" s="46"/>
      <c r="E724" s="46"/>
    </row>
    <row r="725" spans="1:5" ht="12.75">
      <c r="A725" s="46"/>
      <c r="B725" s="46"/>
      <c r="C725" s="46"/>
      <c r="D725" s="46"/>
      <c r="E725" s="46"/>
    </row>
    <row r="726" spans="1:5" ht="12.75">
      <c r="A726" s="46"/>
      <c r="B726" s="46"/>
      <c r="C726" s="46"/>
      <c r="D726" s="46"/>
      <c r="E726" s="46"/>
    </row>
    <row r="727" spans="1:5" ht="12.75">
      <c r="A727" s="46"/>
      <c r="B727" s="46"/>
      <c r="C727" s="46"/>
      <c r="D727" s="46"/>
      <c r="E727" s="46"/>
    </row>
    <row r="728" spans="1:5" ht="12.75">
      <c r="A728" s="46"/>
      <c r="B728" s="46"/>
      <c r="C728" s="46"/>
      <c r="D728" s="46"/>
      <c r="E728" s="46"/>
    </row>
    <row r="729" spans="1:5" ht="12.75">
      <c r="A729" s="46"/>
      <c r="B729" s="46"/>
      <c r="C729" s="46"/>
      <c r="D729" s="46"/>
      <c r="E729" s="46"/>
    </row>
    <row r="730" spans="1:5" ht="12.75">
      <c r="A730" s="46"/>
      <c r="B730" s="46"/>
      <c r="C730" s="46"/>
      <c r="D730" s="46"/>
      <c r="E730" s="46"/>
    </row>
    <row r="731" spans="1:5" ht="12.75">
      <c r="A731" s="46"/>
      <c r="B731" s="46"/>
      <c r="C731" s="46"/>
      <c r="D731" s="46"/>
      <c r="E731" s="46"/>
    </row>
    <row r="732" spans="1:5" ht="12.75">
      <c r="A732" s="46"/>
      <c r="B732" s="46"/>
      <c r="C732" s="46"/>
      <c r="D732" s="46"/>
      <c r="E732" s="46"/>
    </row>
    <row r="733" spans="1:5" ht="12.75">
      <c r="A733" s="46"/>
      <c r="B733" s="46"/>
      <c r="C733" s="46"/>
      <c r="D733" s="46"/>
      <c r="E733" s="46"/>
    </row>
    <row r="734" spans="1:5" ht="12.75">
      <c r="A734" s="46"/>
      <c r="B734" s="46"/>
      <c r="C734" s="46"/>
      <c r="D734" s="46"/>
      <c r="E734" s="46"/>
    </row>
    <row r="735" spans="1:5" ht="12.75">
      <c r="A735" s="46"/>
      <c r="B735" s="46"/>
      <c r="C735" s="46"/>
      <c r="D735" s="46"/>
      <c r="E735" s="46"/>
    </row>
    <row r="736" spans="1:5" ht="12.75">
      <c r="A736" s="46"/>
      <c r="B736" s="46"/>
      <c r="C736" s="46"/>
      <c r="D736" s="46"/>
      <c r="E736" s="46"/>
    </row>
    <row r="737" spans="1:5" ht="12.75">
      <c r="A737" s="46"/>
      <c r="B737" s="46"/>
      <c r="C737" s="46"/>
      <c r="D737" s="46"/>
      <c r="E737" s="46"/>
    </row>
    <row r="738" spans="1:5" ht="12.75">
      <c r="A738" s="46"/>
      <c r="B738" s="46"/>
      <c r="C738" s="46"/>
      <c r="D738" s="46"/>
      <c r="E738" s="46"/>
    </row>
    <row r="739" spans="1:5" ht="12.75">
      <c r="A739" s="46"/>
      <c r="B739" s="46"/>
      <c r="C739" s="46"/>
      <c r="D739" s="46"/>
      <c r="E739" s="46"/>
    </row>
    <row r="740" spans="1:5" ht="12.75">
      <c r="A740" s="46"/>
      <c r="B740" s="46"/>
      <c r="C740" s="46"/>
      <c r="D740" s="46"/>
      <c r="E740" s="46"/>
    </row>
    <row r="741" spans="1:5" ht="12.75">
      <c r="A741" s="46"/>
      <c r="B741" s="46"/>
      <c r="C741" s="46"/>
      <c r="D741" s="46"/>
      <c r="E741" s="46"/>
    </row>
    <row r="742" spans="1:5" ht="12.75">
      <c r="A742" s="46"/>
      <c r="B742" s="46"/>
      <c r="C742" s="46"/>
      <c r="D742" s="46"/>
      <c r="E742" s="46"/>
    </row>
    <row r="743" spans="1:5" ht="12.75">
      <c r="A743" s="46"/>
      <c r="B743" s="46"/>
      <c r="C743" s="46"/>
      <c r="D743" s="46"/>
      <c r="E743" s="46"/>
    </row>
    <row r="744" spans="1:5" ht="12.75">
      <c r="A744" s="46"/>
      <c r="B744" s="46"/>
      <c r="C744" s="46"/>
      <c r="D744" s="46"/>
      <c r="E744" s="46"/>
    </row>
    <row r="745" spans="1:5" ht="12.75">
      <c r="A745" s="46"/>
      <c r="B745" s="46"/>
      <c r="C745" s="46"/>
      <c r="D745" s="46"/>
      <c r="E745" s="46"/>
    </row>
    <row r="746" spans="1:5" ht="12.75">
      <c r="A746" s="46"/>
      <c r="B746" s="46"/>
      <c r="C746" s="46"/>
      <c r="D746" s="46"/>
      <c r="E746" s="46"/>
    </row>
    <row r="747" spans="1:5" ht="12.75">
      <c r="A747" s="46"/>
      <c r="B747" s="46"/>
      <c r="C747" s="46"/>
      <c r="D747" s="46"/>
      <c r="E747" s="46"/>
    </row>
    <row r="748" spans="1:5" ht="12.75">
      <c r="A748" s="46"/>
      <c r="B748" s="46"/>
      <c r="C748" s="46"/>
      <c r="D748" s="46"/>
      <c r="E748" s="46"/>
    </row>
    <row r="749" spans="1:5" ht="12.75">
      <c r="A749" s="46"/>
      <c r="B749" s="46"/>
      <c r="C749" s="46"/>
      <c r="D749" s="46"/>
      <c r="E749" s="46"/>
    </row>
    <row r="750" spans="1:5" ht="12.75">
      <c r="A750" s="46"/>
      <c r="B750" s="46"/>
      <c r="C750" s="46"/>
      <c r="D750" s="46"/>
      <c r="E750" s="46"/>
    </row>
    <row r="751" spans="1:5" ht="12.75">
      <c r="A751" s="46"/>
      <c r="B751" s="46"/>
      <c r="C751" s="46"/>
      <c r="D751" s="46"/>
      <c r="E751" s="46"/>
    </row>
    <row r="752" spans="1:5" ht="12.75">
      <c r="A752" s="46"/>
      <c r="B752" s="46"/>
      <c r="C752" s="46"/>
      <c r="D752" s="46"/>
      <c r="E752" s="46"/>
    </row>
    <row r="753" spans="1:5" ht="12.75">
      <c r="A753" s="46"/>
      <c r="B753" s="46"/>
      <c r="C753" s="46"/>
      <c r="D753" s="46"/>
      <c r="E753" s="46"/>
    </row>
    <row r="754" spans="1:5" ht="12.75">
      <c r="A754" s="46"/>
      <c r="B754" s="46"/>
      <c r="C754" s="46"/>
      <c r="D754" s="46"/>
      <c r="E754" s="46"/>
    </row>
    <row r="755" spans="1:5" ht="12.75">
      <c r="A755" s="46"/>
      <c r="B755" s="46"/>
      <c r="C755" s="46"/>
      <c r="D755" s="46"/>
      <c r="E755" s="46"/>
    </row>
    <row r="756" spans="1:5" ht="12.75">
      <c r="A756" s="46"/>
      <c r="B756" s="46"/>
      <c r="C756" s="46"/>
      <c r="D756" s="46"/>
      <c r="E756" s="46"/>
    </row>
    <row r="757" spans="1:5" ht="12.75">
      <c r="A757" s="46"/>
      <c r="B757" s="46"/>
      <c r="C757" s="46"/>
      <c r="D757" s="46"/>
      <c r="E757" s="46"/>
    </row>
    <row r="758" spans="1:5" ht="12.75">
      <c r="A758" s="46"/>
      <c r="B758" s="46"/>
      <c r="C758" s="46"/>
      <c r="D758" s="46"/>
      <c r="E758" s="46"/>
    </row>
    <row r="759" spans="1:5" ht="12.75">
      <c r="A759" s="46"/>
      <c r="B759" s="46"/>
      <c r="C759" s="46"/>
      <c r="D759" s="46"/>
      <c r="E759" s="46"/>
    </row>
    <row r="760" spans="1:5" ht="12.75">
      <c r="A760" s="46"/>
      <c r="B760" s="46"/>
      <c r="C760" s="46"/>
      <c r="D760" s="46"/>
      <c r="E760" s="46"/>
    </row>
    <row r="761" spans="1:5" ht="12.75">
      <c r="A761" s="46"/>
      <c r="B761" s="46"/>
      <c r="C761" s="46"/>
      <c r="D761" s="46"/>
      <c r="E761" s="46"/>
    </row>
    <row r="762" spans="1:5" ht="12.75">
      <c r="A762" s="46"/>
      <c r="B762" s="46"/>
      <c r="C762" s="46"/>
      <c r="D762" s="46"/>
      <c r="E762" s="46"/>
    </row>
    <row r="763" spans="1:5" ht="12.75">
      <c r="A763" s="46"/>
      <c r="B763" s="46"/>
      <c r="C763" s="46"/>
      <c r="D763" s="46"/>
      <c r="E763" s="46"/>
    </row>
    <row r="764" spans="1:5" ht="12.75">
      <c r="A764" s="46"/>
      <c r="B764" s="46"/>
      <c r="C764" s="46"/>
      <c r="D764" s="46"/>
      <c r="E764" s="46"/>
    </row>
    <row r="765" spans="1:5" ht="12.75">
      <c r="A765" s="46"/>
      <c r="B765" s="46"/>
      <c r="C765" s="46"/>
      <c r="D765" s="46"/>
      <c r="E765" s="46"/>
    </row>
    <row r="766" spans="1:5" ht="12.75">
      <c r="A766" s="46"/>
      <c r="B766" s="46"/>
      <c r="C766" s="46"/>
      <c r="D766" s="46"/>
      <c r="E766" s="46"/>
    </row>
    <row r="767" spans="1:5" ht="12.75">
      <c r="A767" s="46"/>
      <c r="B767" s="46"/>
      <c r="C767" s="46"/>
      <c r="D767" s="46"/>
      <c r="E767" s="46"/>
    </row>
    <row r="768" spans="1:5" ht="12.75">
      <c r="A768" s="46"/>
      <c r="B768" s="46"/>
      <c r="C768" s="46"/>
      <c r="D768" s="46"/>
      <c r="E768" s="46"/>
    </row>
    <row r="769" spans="1:5" ht="12.75">
      <c r="A769" s="46"/>
      <c r="B769" s="46"/>
      <c r="C769" s="46"/>
      <c r="D769" s="46"/>
      <c r="E769" s="46"/>
    </row>
    <row r="770" spans="1:5" ht="12.75">
      <c r="A770" s="46"/>
      <c r="B770" s="46"/>
      <c r="C770" s="46"/>
      <c r="D770" s="46"/>
      <c r="E770" s="46"/>
    </row>
    <row r="771" spans="1:5" ht="12.75">
      <c r="A771" s="46"/>
      <c r="B771" s="46"/>
      <c r="C771" s="46"/>
      <c r="D771" s="46"/>
      <c r="E771" s="46"/>
    </row>
    <row r="772" spans="1:5" ht="12.75">
      <c r="A772" s="46"/>
      <c r="B772" s="46"/>
      <c r="C772" s="46"/>
      <c r="D772" s="46"/>
      <c r="E772" s="46"/>
    </row>
    <row r="773" spans="1:5" ht="12.75">
      <c r="A773" s="46"/>
      <c r="B773" s="46"/>
      <c r="C773" s="46"/>
      <c r="D773" s="46"/>
      <c r="E773" s="46"/>
    </row>
    <row r="774" spans="1:5" ht="12.75">
      <c r="A774" s="46"/>
      <c r="B774" s="46"/>
      <c r="C774" s="46"/>
      <c r="D774" s="46"/>
      <c r="E774" s="46"/>
    </row>
    <row r="775" spans="1:5" ht="12.75">
      <c r="A775" s="46"/>
      <c r="B775" s="46"/>
      <c r="C775" s="46"/>
      <c r="D775" s="46"/>
      <c r="E775" s="46"/>
    </row>
    <row r="776" spans="1:5" ht="12.75">
      <c r="A776" s="46"/>
      <c r="B776" s="46"/>
      <c r="C776" s="46"/>
      <c r="D776" s="46"/>
      <c r="E776" s="46"/>
    </row>
    <row r="777" spans="1:5" ht="12.75">
      <c r="A777" s="46"/>
      <c r="B777" s="46"/>
      <c r="C777" s="46"/>
      <c r="D777" s="46"/>
      <c r="E777" s="46"/>
    </row>
    <row r="778" spans="1:5" ht="12.75">
      <c r="A778" s="46"/>
      <c r="B778" s="46"/>
      <c r="C778" s="46"/>
      <c r="D778" s="46"/>
      <c r="E778" s="46"/>
    </row>
    <row r="779" spans="1:5" ht="12.75">
      <c r="A779" s="46"/>
      <c r="B779" s="46"/>
      <c r="C779" s="46"/>
      <c r="D779" s="46"/>
      <c r="E779" s="46"/>
    </row>
    <row r="780" spans="1:5" ht="12.75">
      <c r="A780" s="46"/>
      <c r="B780" s="46"/>
      <c r="C780" s="46"/>
      <c r="D780" s="46"/>
      <c r="E780" s="46"/>
    </row>
    <row r="781" spans="1:5" ht="12.75">
      <c r="A781" s="46"/>
      <c r="B781" s="46"/>
      <c r="C781" s="46"/>
      <c r="D781" s="46"/>
      <c r="E781" s="46"/>
    </row>
    <row r="782" spans="1:5" ht="12.75">
      <c r="A782" s="46"/>
      <c r="B782" s="46"/>
      <c r="C782" s="46"/>
      <c r="D782" s="46"/>
      <c r="E782" s="46"/>
    </row>
    <row r="783" spans="1:5" ht="12.75">
      <c r="A783" s="46"/>
      <c r="B783" s="46"/>
      <c r="C783" s="46"/>
      <c r="D783" s="46"/>
      <c r="E783" s="46"/>
    </row>
    <row r="784" spans="1:5" ht="12.75">
      <c r="A784" s="46"/>
      <c r="B784" s="46"/>
      <c r="C784" s="46"/>
      <c r="D784" s="46"/>
      <c r="E784" s="46"/>
    </row>
    <row r="785" spans="1:5" ht="12.75">
      <c r="A785" s="46"/>
      <c r="B785" s="46"/>
      <c r="C785" s="46"/>
      <c r="D785" s="46"/>
      <c r="E785" s="46"/>
    </row>
    <row r="786" spans="1:5" ht="12.75">
      <c r="A786" s="46"/>
      <c r="B786" s="46"/>
      <c r="C786" s="46"/>
      <c r="D786" s="46"/>
      <c r="E786" s="46"/>
    </row>
    <row r="787" spans="1:5" ht="12.75">
      <c r="A787" s="46"/>
      <c r="B787" s="46"/>
      <c r="C787" s="46"/>
      <c r="D787" s="46"/>
      <c r="E787" s="46"/>
    </row>
    <row r="788" spans="1:5" ht="12.75">
      <c r="A788" s="46"/>
      <c r="B788" s="46"/>
      <c r="C788" s="46"/>
      <c r="D788" s="46"/>
      <c r="E788" s="46"/>
    </row>
    <row r="789" spans="1:5" ht="12.75">
      <c r="A789" s="46"/>
      <c r="B789" s="46"/>
      <c r="C789" s="46"/>
      <c r="D789" s="46"/>
      <c r="E789" s="46"/>
    </row>
    <row r="790" spans="1:5" ht="12.75">
      <c r="A790" s="46"/>
      <c r="B790" s="46"/>
      <c r="C790" s="46"/>
      <c r="D790" s="46"/>
      <c r="E790" s="46"/>
    </row>
    <row r="791" spans="1:5" ht="12.75">
      <c r="A791" s="46"/>
      <c r="B791" s="46"/>
      <c r="C791" s="46"/>
      <c r="D791" s="46"/>
      <c r="E791" s="46"/>
    </row>
    <row r="792" spans="1:5" ht="12.75">
      <c r="A792" s="46"/>
      <c r="B792" s="46"/>
      <c r="C792" s="46"/>
      <c r="D792" s="46"/>
      <c r="E792" s="46"/>
    </row>
    <row r="793" spans="1:5" ht="12.75">
      <c r="A793" s="46"/>
      <c r="B793" s="46"/>
      <c r="C793" s="46"/>
      <c r="D793" s="46"/>
      <c r="E793" s="46"/>
    </row>
    <row r="794" spans="1:5" ht="12.75">
      <c r="A794" s="46"/>
      <c r="B794" s="46"/>
      <c r="C794" s="46"/>
      <c r="D794" s="46"/>
      <c r="E794" s="46"/>
    </row>
    <row r="795" spans="1:5" ht="12.75">
      <c r="A795" s="46"/>
      <c r="B795" s="46"/>
      <c r="C795" s="46"/>
      <c r="D795" s="46"/>
      <c r="E795" s="46"/>
    </row>
    <row r="796" spans="1:5" ht="12.75">
      <c r="A796" s="46"/>
      <c r="B796" s="46"/>
      <c r="C796" s="46"/>
      <c r="D796" s="46"/>
      <c r="E796" s="46"/>
    </row>
    <row r="797" spans="1:5" ht="12.75">
      <c r="A797" s="46"/>
      <c r="B797" s="46"/>
      <c r="C797" s="46"/>
      <c r="D797" s="46"/>
      <c r="E797" s="46"/>
    </row>
    <row r="798" spans="1:5" ht="12.75">
      <c r="A798" s="46"/>
      <c r="B798" s="46"/>
      <c r="C798" s="46"/>
      <c r="D798" s="46"/>
      <c r="E798" s="46"/>
    </row>
    <row r="799" spans="1:5" ht="12.75">
      <c r="A799" s="46"/>
      <c r="B799" s="46"/>
      <c r="C799" s="46"/>
      <c r="D799" s="46"/>
      <c r="E799" s="46"/>
    </row>
    <row r="800" spans="1:5" ht="12.75">
      <c r="A800" s="46"/>
      <c r="B800" s="46"/>
      <c r="C800" s="46"/>
      <c r="D800" s="46"/>
      <c r="E800" s="46"/>
    </row>
    <row r="801" spans="1:5" ht="12.75">
      <c r="A801" s="46"/>
      <c r="B801" s="46"/>
      <c r="C801" s="46"/>
      <c r="D801" s="46"/>
      <c r="E801" s="46"/>
    </row>
    <row r="802" spans="1:5" ht="12.75">
      <c r="A802" s="46"/>
      <c r="B802" s="46"/>
      <c r="C802" s="46"/>
      <c r="D802" s="46"/>
      <c r="E802" s="46"/>
    </row>
    <row r="803" spans="1:5" ht="12.75">
      <c r="A803" s="46"/>
      <c r="B803" s="46"/>
      <c r="C803" s="46"/>
      <c r="D803" s="46"/>
      <c r="E803" s="46"/>
    </row>
    <row r="804" spans="1:5" ht="12.75">
      <c r="A804" s="46"/>
      <c r="B804" s="46"/>
      <c r="C804" s="46"/>
      <c r="D804" s="46"/>
      <c r="E804" s="46"/>
    </row>
    <row r="805" spans="1:5" ht="12.75">
      <c r="A805" s="46"/>
      <c r="B805" s="46"/>
      <c r="C805" s="46"/>
      <c r="D805" s="46"/>
      <c r="E805" s="46"/>
    </row>
    <row r="806" spans="1:5" ht="12.75">
      <c r="A806" s="46"/>
      <c r="B806" s="46"/>
      <c r="C806" s="46"/>
      <c r="D806" s="46"/>
      <c r="E806" s="46"/>
    </row>
    <row r="807" spans="1:5" ht="12.75">
      <c r="A807" s="46"/>
      <c r="B807" s="46"/>
      <c r="C807" s="46"/>
      <c r="D807" s="46"/>
      <c r="E807" s="46"/>
    </row>
    <row r="808" spans="1:5" ht="12.75">
      <c r="A808" s="46"/>
      <c r="B808" s="46"/>
      <c r="C808" s="46"/>
      <c r="D808" s="46"/>
      <c r="E808" s="46"/>
    </row>
    <row r="809" spans="1:5" ht="12.75">
      <c r="A809" s="46"/>
      <c r="B809" s="46"/>
      <c r="C809" s="46"/>
      <c r="D809" s="46"/>
      <c r="E809" s="46"/>
    </row>
    <row r="810" spans="1:5" ht="12.75">
      <c r="A810" s="46"/>
      <c r="B810" s="46"/>
      <c r="C810" s="46"/>
      <c r="D810" s="46"/>
      <c r="E810" s="46"/>
    </row>
    <row r="811" spans="1:5" ht="12.75">
      <c r="A811" s="46"/>
      <c r="B811" s="46"/>
      <c r="C811" s="46"/>
      <c r="D811" s="46"/>
      <c r="E811" s="46"/>
    </row>
    <row r="812" spans="1:5" ht="12.75">
      <c r="A812" s="46"/>
      <c r="B812" s="46"/>
      <c r="C812" s="46"/>
      <c r="D812" s="46"/>
      <c r="E812" s="46"/>
    </row>
    <row r="813" spans="1:5" ht="12.75">
      <c r="A813" s="46"/>
      <c r="B813" s="46"/>
      <c r="C813" s="46"/>
      <c r="D813" s="46"/>
      <c r="E813" s="46"/>
    </row>
    <row r="814" spans="1:5" ht="12.75">
      <c r="A814" s="46"/>
      <c r="B814" s="46"/>
      <c r="C814" s="46"/>
      <c r="D814" s="46"/>
      <c r="E814" s="46"/>
    </row>
    <row r="815" spans="1:5" ht="12.75">
      <c r="A815" s="46"/>
      <c r="B815" s="46"/>
      <c r="C815" s="46"/>
      <c r="D815" s="46"/>
      <c r="E815" s="46"/>
    </row>
    <row r="816" spans="1:5" ht="12.75">
      <c r="A816" s="46"/>
      <c r="B816" s="46"/>
      <c r="C816" s="46"/>
      <c r="D816" s="46"/>
      <c r="E816" s="46"/>
    </row>
    <row r="817" spans="1:5" ht="12.75">
      <c r="A817" s="46"/>
      <c r="B817" s="46"/>
      <c r="C817" s="46"/>
      <c r="D817" s="46"/>
      <c r="E817" s="46"/>
    </row>
    <row r="818" spans="1:5" ht="12.75">
      <c r="A818" s="46"/>
      <c r="B818" s="46"/>
      <c r="C818" s="46"/>
      <c r="D818" s="46"/>
      <c r="E818" s="46"/>
    </row>
    <row r="819" spans="1:5" ht="12.75">
      <c r="A819" s="46"/>
      <c r="B819" s="46"/>
      <c r="C819" s="46"/>
      <c r="D819" s="46"/>
      <c r="E819" s="46"/>
    </row>
    <row r="820" spans="1:5" ht="12.75">
      <c r="A820" s="46"/>
      <c r="B820" s="46"/>
      <c r="C820" s="46"/>
      <c r="D820" s="46"/>
      <c r="E820" s="46"/>
    </row>
    <row r="821" spans="1:5" ht="12.75">
      <c r="A821" s="46"/>
      <c r="B821" s="46"/>
      <c r="C821" s="46"/>
      <c r="D821" s="46"/>
      <c r="E821" s="46"/>
    </row>
    <row r="822" spans="1:5" ht="12.75">
      <c r="A822" s="46"/>
      <c r="B822" s="46"/>
      <c r="C822" s="46"/>
      <c r="D822" s="46"/>
      <c r="E822" s="46"/>
    </row>
    <row r="823" spans="1:5" ht="12.75">
      <c r="A823" s="46"/>
      <c r="B823" s="46"/>
      <c r="C823" s="46"/>
      <c r="D823" s="46"/>
      <c r="E823" s="46"/>
    </row>
    <row r="824" spans="1:5" ht="12.75">
      <c r="A824" s="46"/>
      <c r="B824" s="46"/>
      <c r="C824" s="46"/>
      <c r="D824" s="46"/>
      <c r="E824" s="46"/>
    </row>
    <row r="825" spans="1:5" ht="12.75">
      <c r="A825" s="46"/>
      <c r="B825" s="46"/>
      <c r="C825" s="46"/>
      <c r="D825" s="46"/>
      <c r="E825" s="46"/>
    </row>
    <row r="826" spans="1:5" ht="12.75">
      <c r="A826" s="46"/>
      <c r="B826" s="46"/>
      <c r="C826" s="46"/>
      <c r="D826" s="46"/>
      <c r="E826" s="46"/>
    </row>
    <row r="827" spans="1:5" ht="12.75">
      <c r="A827" s="46"/>
      <c r="B827" s="46"/>
      <c r="C827" s="46"/>
      <c r="D827" s="46"/>
      <c r="E827" s="46"/>
    </row>
    <row r="828" spans="1:5" ht="12.75">
      <c r="A828" s="46"/>
      <c r="B828" s="46"/>
      <c r="C828" s="46"/>
      <c r="D828" s="46"/>
      <c r="E828" s="46"/>
    </row>
    <row r="829" spans="1:5" ht="12.75">
      <c r="A829" s="46"/>
      <c r="B829" s="46"/>
      <c r="C829" s="46"/>
      <c r="D829" s="46"/>
      <c r="E829" s="46"/>
    </row>
    <row r="830" spans="1:5" ht="12.75">
      <c r="A830" s="46"/>
      <c r="B830" s="46"/>
      <c r="C830" s="46"/>
      <c r="D830" s="46"/>
      <c r="E830" s="46"/>
    </row>
    <row r="831" spans="1:5" ht="12.75">
      <c r="A831" s="46"/>
      <c r="B831" s="46"/>
      <c r="C831" s="46"/>
      <c r="D831" s="46"/>
      <c r="E831" s="46"/>
    </row>
    <row r="832" spans="1:5" ht="12.75">
      <c r="A832" s="46"/>
      <c r="B832" s="46"/>
      <c r="C832" s="46"/>
      <c r="D832" s="46"/>
      <c r="E832" s="46"/>
    </row>
    <row r="833" spans="1:5" ht="12.75">
      <c r="A833" s="46"/>
      <c r="B833" s="46"/>
      <c r="C833" s="46"/>
      <c r="D833" s="46"/>
      <c r="E833" s="46"/>
    </row>
    <row r="834" spans="1:5" ht="12.75">
      <c r="A834" s="46"/>
      <c r="B834" s="46"/>
      <c r="C834" s="46"/>
      <c r="D834" s="46"/>
      <c r="E834" s="46"/>
    </row>
    <row r="835" spans="1:5" ht="12.75">
      <c r="A835" s="46"/>
      <c r="B835" s="46"/>
      <c r="C835" s="46"/>
      <c r="D835" s="46"/>
      <c r="E835" s="46"/>
    </row>
    <row r="836" spans="1:5" ht="12.75">
      <c r="A836" s="46"/>
      <c r="B836" s="46"/>
      <c r="C836" s="46"/>
      <c r="D836" s="46"/>
      <c r="E836" s="46"/>
    </row>
    <row r="837" spans="1:5" ht="12.75">
      <c r="A837" s="46"/>
      <c r="B837" s="46"/>
      <c r="C837" s="46"/>
      <c r="D837" s="46"/>
      <c r="E837" s="46"/>
    </row>
    <row r="838" spans="1:5" ht="12.75">
      <c r="A838" s="46"/>
      <c r="B838" s="46"/>
      <c r="C838" s="46"/>
      <c r="D838" s="46"/>
      <c r="E838" s="46"/>
    </row>
    <row r="839" spans="1:5" ht="12.75">
      <c r="A839" s="46"/>
      <c r="B839" s="46"/>
      <c r="C839" s="46"/>
      <c r="D839" s="46"/>
      <c r="E839" s="46"/>
    </row>
    <row r="840" spans="1:5" ht="12.75">
      <c r="A840" s="46"/>
      <c r="B840" s="46"/>
      <c r="C840" s="46"/>
      <c r="D840" s="46"/>
      <c r="E840" s="46"/>
    </row>
    <row r="841" spans="1:5" ht="12.75">
      <c r="A841" s="46"/>
      <c r="B841" s="46"/>
      <c r="C841" s="46"/>
      <c r="D841" s="46"/>
      <c r="E841" s="46"/>
    </row>
    <row r="842" spans="1:5" ht="12.75">
      <c r="A842" s="46"/>
      <c r="B842" s="46"/>
      <c r="C842" s="46"/>
      <c r="D842" s="46"/>
      <c r="E842" s="46"/>
    </row>
    <row r="843" spans="1:5" ht="12.75">
      <c r="A843" s="46"/>
      <c r="B843" s="46"/>
      <c r="C843" s="46"/>
      <c r="D843" s="46"/>
      <c r="E843" s="46"/>
    </row>
    <row r="844" spans="1:5" ht="12.75">
      <c r="A844" s="46"/>
      <c r="B844" s="46"/>
      <c r="C844" s="46"/>
      <c r="D844" s="46"/>
      <c r="E844" s="46"/>
    </row>
    <row r="845" spans="1:5" ht="12.75">
      <c r="A845" s="46"/>
      <c r="B845" s="46"/>
      <c r="C845" s="46"/>
      <c r="D845" s="46"/>
      <c r="E845" s="46"/>
    </row>
    <row r="846" spans="1:5" ht="12.75">
      <c r="A846" s="46"/>
      <c r="B846" s="46"/>
      <c r="C846" s="46"/>
      <c r="D846" s="46"/>
      <c r="E846" s="46"/>
    </row>
    <row r="847" spans="1:5" ht="12.75">
      <c r="A847" s="46"/>
      <c r="B847" s="46"/>
      <c r="C847" s="46"/>
      <c r="D847" s="46"/>
      <c r="E847" s="46"/>
    </row>
    <row r="848" spans="1:5" ht="12.75">
      <c r="A848" s="46"/>
      <c r="B848" s="46"/>
      <c r="C848" s="46"/>
      <c r="D848" s="46"/>
      <c r="E848" s="46"/>
    </row>
    <row r="849" spans="1:5" ht="12.75">
      <c r="A849" s="46"/>
      <c r="B849" s="46"/>
      <c r="C849" s="46"/>
      <c r="D849" s="46"/>
      <c r="E849" s="46"/>
    </row>
    <row r="850" spans="1:5" ht="12.75">
      <c r="A850" s="46"/>
      <c r="B850" s="46"/>
      <c r="C850" s="46"/>
      <c r="D850" s="46"/>
      <c r="E850" s="46"/>
    </row>
    <row r="851" spans="1:5" ht="12.75">
      <c r="A851" s="46"/>
      <c r="B851" s="46"/>
      <c r="C851" s="46"/>
      <c r="D851" s="46"/>
      <c r="E851" s="46"/>
    </row>
    <row r="852" spans="1:5" ht="12.75">
      <c r="A852" s="46"/>
      <c r="B852" s="46"/>
      <c r="C852" s="46"/>
      <c r="D852" s="46"/>
      <c r="E852" s="46"/>
    </row>
    <row r="853" spans="1:5" ht="12.75">
      <c r="A853" s="46"/>
      <c r="B853" s="46"/>
      <c r="C853" s="46"/>
      <c r="D853" s="46"/>
      <c r="E853" s="46"/>
    </row>
    <row r="854" spans="1:5" ht="12.75">
      <c r="A854" s="46"/>
      <c r="B854" s="46"/>
      <c r="C854" s="46"/>
      <c r="D854" s="46"/>
      <c r="E854" s="46"/>
    </row>
    <row r="855" spans="1:5" ht="12.75">
      <c r="A855" s="46"/>
      <c r="B855" s="46"/>
      <c r="C855" s="46"/>
      <c r="D855" s="46"/>
      <c r="E855" s="46"/>
    </row>
    <row r="856" spans="1:5" ht="12.75">
      <c r="A856" s="46"/>
      <c r="B856" s="46"/>
      <c r="C856" s="46"/>
      <c r="D856" s="46"/>
      <c r="E856" s="46"/>
    </row>
    <row r="857" spans="1:5" ht="12.75">
      <c r="A857" s="46"/>
      <c r="B857" s="46"/>
      <c r="C857" s="46"/>
      <c r="D857" s="46"/>
      <c r="E857" s="46"/>
    </row>
    <row r="858" spans="1:5" ht="12.75">
      <c r="A858" s="46"/>
      <c r="B858" s="46"/>
      <c r="C858" s="46"/>
      <c r="D858" s="46"/>
      <c r="E858" s="46"/>
    </row>
    <row r="859" spans="1:5" ht="12.75">
      <c r="A859" s="46"/>
      <c r="B859" s="46"/>
      <c r="C859" s="46"/>
      <c r="D859" s="46"/>
      <c r="E859" s="46"/>
    </row>
    <row r="860" spans="1:5" ht="12.75">
      <c r="A860" s="46"/>
      <c r="B860" s="46"/>
      <c r="C860" s="46"/>
      <c r="D860" s="46"/>
      <c r="E860" s="46"/>
    </row>
    <row r="861" spans="1:5" ht="12.75">
      <c r="A861" s="46"/>
      <c r="B861" s="46"/>
      <c r="C861" s="46"/>
      <c r="D861" s="46"/>
      <c r="E861" s="46"/>
    </row>
    <row r="862" spans="1:5" ht="12.75">
      <c r="A862" s="46"/>
      <c r="B862" s="46"/>
      <c r="C862" s="46"/>
      <c r="D862" s="46"/>
      <c r="E862" s="46"/>
    </row>
    <row r="863" spans="1:5" ht="12.75">
      <c r="A863" s="46"/>
      <c r="B863" s="46"/>
      <c r="C863" s="46"/>
      <c r="D863" s="46"/>
      <c r="E863" s="46"/>
    </row>
    <row r="864" spans="1:5" ht="12.75">
      <c r="A864" s="46"/>
      <c r="B864" s="46"/>
      <c r="C864" s="46"/>
      <c r="D864" s="46"/>
      <c r="E864" s="46"/>
    </row>
    <row r="865" spans="1:5" ht="12.75">
      <c r="A865" s="46"/>
      <c r="B865" s="46"/>
      <c r="C865" s="46"/>
      <c r="D865" s="46"/>
      <c r="E865" s="46"/>
    </row>
    <row r="866" spans="1:5" ht="12.75">
      <c r="A866" s="46"/>
      <c r="B866" s="46"/>
      <c r="C866" s="46"/>
      <c r="D866" s="46"/>
      <c r="E866" s="46"/>
    </row>
    <row r="867" spans="1:5" ht="12.75">
      <c r="A867" s="46"/>
      <c r="B867" s="46"/>
      <c r="C867" s="46"/>
      <c r="D867" s="46"/>
      <c r="E867" s="46"/>
    </row>
    <row r="868" spans="1:5" ht="12.75">
      <c r="A868" s="46"/>
      <c r="B868" s="46"/>
      <c r="C868" s="46"/>
      <c r="D868" s="46"/>
      <c r="E868" s="46"/>
    </row>
    <row r="869" spans="1:5" ht="12.75">
      <c r="A869" s="46"/>
      <c r="B869" s="46"/>
      <c r="C869" s="46"/>
      <c r="D869" s="46"/>
      <c r="E869" s="46"/>
    </row>
    <row r="870" spans="1:5" ht="12.75">
      <c r="A870" s="46"/>
      <c r="B870" s="46"/>
      <c r="C870" s="46"/>
      <c r="D870" s="46"/>
      <c r="E870" s="46"/>
    </row>
    <row r="871" spans="1:5" ht="12.75">
      <c r="A871" s="46"/>
      <c r="B871" s="46"/>
      <c r="C871" s="46"/>
      <c r="D871" s="46"/>
      <c r="E871" s="46"/>
    </row>
    <row r="872" spans="1:5" ht="12.75">
      <c r="A872" s="46"/>
      <c r="B872" s="46"/>
      <c r="C872" s="46"/>
      <c r="D872" s="46"/>
      <c r="E872" s="46"/>
    </row>
    <row r="873" spans="1:5" ht="12.75">
      <c r="A873" s="46"/>
      <c r="B873" s="46"/>
      <c r="C873" s="46"/>
      <c r="D873" s="46"/>
      <c r="E873" s="46"/>
    </row>
    <row r="874" spans="1:5" ht="12.75">
      <c r="A874" s="46"/>
      <c r="B874" s="46"/>
      <c r="C874" s="46"/>
      <c r="D874" s="46"/>
      <c r="E874" s="46"/>
    </row>
    <row r="875" spans="1:5" ht="12.75">
      <c r="A875" s="46"/>
      <c r="B875" s="46"/>
      <c r="C875" s="46"/>
      <c r="D875" s="46"/>
      <c r="E875" s="46"/>
    </row>
    <row r="876" spans="1:5" ht="12.75">
      <c r="A876" s="46"/>
      <c r="B876" s="46"/>
      <c r="C876" s="46"/>
      <c r="D876" s="46"/>
      <c r="E876" s="46"/>
    </row>
    <row r="877" spans="1:5" ht="12.75">
      <c r="A877" s="46"/>
      <c r="B877" s="46"/>
      <c r="C877" s="46"/>
      <c r="D877" s="46"/>
      <c r="E877" s="46"/>
    </row>
    <row r="878" spans="1:5" ht="12.75">
      <c r="A878" s="46"/>
      <c r="B878" s="46"/>
      <c r="C878" s="46"/>
      <c r="D878" s="46"/>
      <c r="E878" s="46"/>
    </row>
    <row r="879" spans="1:5" ht="12.75">
      <c r="A879" s="46"/>
      <c r="B879" s="46"/>
      <c r="C879" s="46"/>
      <c r="D879" s="46"/>
      <c r="E879" s="46"/>
    </row>
    <row r="880" spans="1:5" ht="12.75">
      <c r="A880" s="46"/>
      <c r="B880" s="46"/>
      <c r="C880" s="46"/>
      <c r="D880" s="46"/>
      <c r="E880" s="46"/>
    </row>
    <row r="881" spans="1:5" ht="12.75">
      <c r="A881" s="46"/>
      <c r="B881" s="46"/>
      <c r="C881" s="46"/>
      <c r="D881" s="46"/>
      <c r="E881" s="46"/>
    </row>
    <row r="882" spans="1:5" ht="12.75">
      <c r="A882" s="46"/>
      <c r="B882" s="46"/>
      <c r="C882" s="46"/>
      <c r="D882" s="46"/>
      <c r="E882" s="46"/>
    </row>
    <row r="883" spans="1:5" ht="12.75">
      <c r="A883" s="46"/>
      <c r="B883" s="46"/>
      <c r="C883" s="46"/>
      <c r="D883" s="46"/>
      <c r="E883" s="46"/>
    </row>
    <row r="884" spans="1:5" ht="12.75">
      <c r="A884" s="46"/>
      <c r="B884" s="46"/>
      <c r="C884" s="46"/>
      <c r="D884" s="46"/>
      <c r="E884" s="46"/>
    </row>
    <row r="885" spans="1:5" ht="12.75">
      <c r="A885" s="46"/>
      <c r="B885" s="46"/>
      <c r="C885" s="46"/>
      <c r="D885" s="46"/>
      <c r="E885" s="46"/>
    </row>
    <row r="886" spans="1:5" ht="12.75">
      <c r="A886" s="46"/>
      <c r="B886" s="46"/>
      <c r="C886" s="46"/>
      <c r="D886" s="46"/>
      <c r="E886" s="46"/>
    </row>
    <row r="887" spans="1:5" ht="12.75">
      <c r="A887" s="46"/>
      <c r="B887" s="46"/>
      <c r="C887" s="46"/>
      <c r="D887" s="46"/>
      <c r="E887" s="46"/>
    </row>
    <row r="888" spans="1:5" ht="12.75">
      <c r="A888" s="46"/>
      <c r="B888" s="46"/>
      <c r="C888" s="46"/>
      <c r="D888" s="46"/>
      <c r="E888" s="46"/>
    </row>
    <row r="889" spans="1:5" ht="12.75">
      <c r="A889" s="46"/>
      <c r="B889" s="46"/>
      <c r="C889" s="46"/>
      <c r="D889" s="46"/>
      <c r="E889" s="46"/>
    </row>
    <row r="890" spans="1:5" ht="12.75">
      <c r="A890" s="46"/>
      <c r="B890" s="46"/>
      <c r="C890" s="46"/>
      <c r="D890" s="46"/>
      <c r="E890" s="46"/>
    </row>
    <row r="891" spans="1:5" ht="12.75">
      <c r="A891" s="46"/>
      <c r="B891" s="46"/>
      <c r="C891" s="46"/>
      <c r="D891" s="46"/>
      <c r="E891" s="46"/>
    </row>
    <row r="892" spans="1:5" ht="12.75">
      <c r="A892" s="46"/>
      <c r="B892" s="46"/>
      <c r="C892" s="46"/>
      <c r="D892" s="46"/>
      <c r="E892" s="46"/>
    </row>
    <row r="893" spans="1:5" ht="12.75">
      <c r="A893" s="46"/>
      <c r="B893" s="46"/>
      <c r="C893" s="46"/>
      <c r="D893" s="46"/>
      <c r="E893" s="46"/>
    </row>
    <row r="894" spans="1:5" ht="12.75">
      <c r="A894" s="46"/>
      <c r="B894" s="46"/>
      <c r="C894" s="46"/>
      <c r="D894" s="46"/>
      <c r="E894" s="46"/>
    </row>
    <row r="895" spans="1:5" ht="12.75">
      <c r="A895" s="46"/>
      <c r="B895" s="46"/>
      <c r="C895" s="46"/>
      <c r="D895" s="46"/>
      <c r="E895" s="46"/>
    </row>
    <row r="896" spans="1:5" ht="12.75">
      <c r="A896" s="46"/>
      <c r="B896" s="46"/>
      <c r="C896" s="46"/>
      <c r="D896" s="46"/>
      <c r="E896" s="46"/>
    </row>
    <row r="897" spans="1:5" ht="12.75">
      <c r="A897" s="46"/>
      <c r="B897" s="46"/>
      <c r="C897" s="46"/>
      <c r="D897" s="46"/>
      <c r="E897" s="46"/>
    </row>
    <row r="898" spans="1:5" ht="12.75">
      <c r="A898" s="46"/>
      <c r="B898" s="46"/>
      <c r="C898" s="46"/>
      <c r="D898" s="46"/>
      <c r="E898" s="46"/>
    </row>
    <row r="899" spans="1:5" ht="12.75">
      <c r="A899" s="46"/>
      <c r="B899" s="46"/>
      <c r="C899" s="46"/>
      <c r="D899" s="46"/>
      <c r="E899" s="46"/>
    </row>
    <row r="900" spans="1:5" ht="12.75">
      <c r="A900" s="46"/>
      <c r="B900" s="46"/>
      <c r="C900" s="46"/>
      <c r="D900" s="46"/>
      <c r="E900" s="46"/>
    </row>
    <row r="901" spans="1:5" ht="12.75">
      <c r="A901" s="46"/>
      <c r="B901" s="46"/>
      <c r="C901" s="46"/>
      <c r="D901" s="46"/>
      <c r="E901" s="46"/>
    </row>
    <row r="902" spans="1:5" ht="12.75">
      <c r="A902" s="46"/>
      <c r="B902" s="46"/>
      <c r="C902" s="46"/>
      <c r="D902" s="46"/>
      <c r="E902" s="46"/>
    </row>
    <row r="903" spans="1:5" ht="12.75">
      <c r="A903" s="46"/>
      <c r="B903" s="46"/>
      <c r="C903" s="46"/>
      <c r="D903" s="46"/>
      <c r="E903" s="46"/>
    </row>
    <row r="904" spans="1:5" ht="12.75">
      <c r="A904" s="46"/>
      <c r="B904" s="46"/>
      <c r="C904" s="46"/>
      <c r="D904" s="46"/>
      <c r="E904" s="46"/>
    </row>
    <row r="905" spans="1:5" ht="12.75">
      <c r="A905" s="46"/>
      <c r="B905" s="46"/>
      <c r="C905" s="46"/>
      <c r="D905" s="46"/>
      <c r="E905" s="46"/>
    </row>
    <row r="906" spans="1:5" ht="12.75">
      <c r="A906" s="46"/>
      <c r="B906" s="46"/>
      <c r="C906" s="46"/>
      <c r="D906" s="46"/>
      <c r="E906" s="46"/>
    </row>
    <row r="907" spans="1:5" ht="12.75">
      <c r="A907" s="46"/>
      <c r="B907" s="46"/>
      <c r="C907" s="46"/>
      <c r="D907" s="46"/>
      <c r="E907" s="46"/>
    </row>
    <row r="908" spans="1:5" ht="12.75">
      <c r="A908" s="46"/>
      <c r="B908" s="46"/>
      <c r="C908" s="46"/>
      <c r="D908" s="46"/>
      <c r="E908" s="46"/>
    </row>
    <row r="909" spans="1:5" ht="12.75">
      <c r="A909" s="46"/>
      <c r="B909" s="46"/>
      <c r="C909" s="46"/>
      <c r="D909" s="46"/>
      <c r="E909" s="46"/>
    </row>
    <row r="910" spans="1:5" ht="12.75">
      <c r="A910" s="46"/>
      <c r="B910" s="46"/>
      <c r="C910" s="46"/>
      <c r="D910" s="46"/>
      <c r="E910" s="46"/>
    </row>
    <row r="911" spans="1:5" ht="12.75">
      <c r="A911" s="46"/>
      <c r="B911" s="46"/>
      <c r="C911" s="46"/>
      <c r="D911" s="46"/>
      <c r="E911" s="46"/>
    </row>
    <row r="912" spans="1:5" ht="12.75">
      <c r="A912" s="46"/>
      <c r="B912" s="46"/>
      <c r="C912" s="46"/>
      <c r="D912" s="46"/>
      <c r="E912" s="46"/>
    </row>
    <row r="913" spans="1:5" ht="12.75">
      <c r="A913" s="46"/>
      <c r="B913" s="46"/>
      <c r="C913" s="46"/>
      <c r="D913" s="46"/>
      <c r="E913" s="46"/>
    </row>
    <row r="914" spans="1:5" ht="12.75">
      <c r="A914" s="46"/>
      <c r="B914" s="46"/>
      <c r="C914" s="46"/>
      <c r="D914" s="46"/>
      <c r="E914" s="46"/>
    </row>
    <row r="915" spans="1:5" ht="12.75">
      <c r="A915" s="46"/>
      <c r="B915" s="46"/>
      <c r="C915" s="46"/>
      <c r="D915" s="46"/>
      <c r="E915" s="46"/>
    </row>
    <row r="916" spans="1:5" ht="12.75">
      <c r="A916" s="46"/>
      <c r="B916" s="46"/>
      <c r="C916" s="46"/>
      <c r="D916" s="46"/>
      <c r="E916" s="46"/>
    </row>
    <row r="917" spans="1:5" ht="12.75">
      <c r="A917" s="46"/>
      <c r="B917" s="46"/>
      <c r="C917" s="46"/>
      <c r="D917" s="46"/>
      <c r="E917" s="46"/>
    </row>
    <row r="918" spans="1:5" ht="12.75">
      <c r="A918" s="46"/>
      <c r="B918" s="46"/>
      <c r="C918" s="46"/>
      <c r="D918" s="46"/>
      <c r="E918" s="46"/>
    </row>
    <row r="919" spans="1:5" ht="12.75">
      <c r="A919" s="46"/>
      <c r="B919" s="46"/>
      <c r="C919" s="46"/>
      <c r="D919" s="46"/>
      <c r="E919" s="46"/>
    </row>
    <row r="920" spans="1:5" ht="12.75">
      <c r="A920" s="46"/>
      <c r="B920" s="46"/>
      <c r="C920" s="46"/>
      <c r="D920" s="46"/>
      <c r="E920" s="46"/>
    </row>
    <row r="921" spans="1:5" ht="12.75">
      <c r="A921" s="46"/>
      <c r="B921" s="46"/>
      <c r="C921" s="46"/>
      <c r="D921" s="46"/>
      <c r="E921" s="46"/>
    </row>
    <row r="922" spans="1:5" ht="12.75">
      <c r="A922" s="46"/>
      <c r="B922" s="46"/>
      <c r="C922" s="46"/>
      <c r="D922" s="46"/>
      <c r="E922" s="46"/>
    </row>
    <row r="923" spans="1:5" ht="12.75">
      <c r="A923" s="46"/>
      <c r="B923" s="46"/>
      <c r="C923" s="46"/>
      <c r="D923" s="46"/>
      <c r="E923" s="46"/>
    </row>
    <row r="924" spans="1:5" ht="12.75">
      <c r="A924" s="46"/>
      <c r="B924" s="46"/>
      <c r="C924" s="46"/>
      <c r="D924" s="46"/>
      <c r="E924" s="46"/>
    </row>
    <row r="925" spans="1:5" ht="12.75">
      <c r="A925" s="46"/>
      <c r="B925" s="46"/>
      <c r="C925" s="46"/>
      <c r="D925" s="46"/>
      <c r="E925" s="46"/>
    </row>
    <row r="926" spans="1:5" ht="12.75">
      <c r="A926" s="46"/>
      <c r="B926" s="46"/>
      <c r="C926" s="46"/>
      <c r="D926" s="46"/>
      <c r="E926" s="46"/>
    </row>
    <row r="927" spans="1:5" ht="12.75">
      <c r="A927" s="46"/>
      <c r="B927" s="46"/>
      <c r="C927" s="46"/>
      <c r="D927" s="46"/>
      <c r="E927" s="46"/>
    </row>
    <row r="928" spans="1:5" ht="12.75">
      <c r="A928" s="46"/>
      <c r="B928" s="46"/>
      <c r="C928" s="46"/>
      <c r="D928" s="46"/>
      <c r="E928" s="46"/>
    </row>
    <row r="929" spans="1:5" ht="12.75">
      <c r="A929" s="46"/>
      <c r="B929" s="46"/>
      <c r="C929" s="46"/>
      <c r="D929" s="46"/>
      <c r="E929" s="46"/>
    </row>
    <row r="930" spans="1:5" ht="12.75">
      <c r="A930" s="46"/>
      <c r="B930" s="46"/>
      <c r="C930" s="46"/>
      <c r="D930" s="46"/>
      <c r="E930" s="46"/>
    </row>
    <row r="931" spans="1:5" ht="12.75">
      <c r="A931" s="46"/>
      <c r="B931" s="46"/>
      <c r="C931" s="46"/>
      <c r="D931" s="46"/>
      <c r="E931" s="46"/>
    </row>
    <row r="932" spans="1:5" ht="12.75">
      <c r="A932" s="46"/>
      <c r="B932" s="46"/>
      <c r="C932" s="46"/>
      <c r="D932" s="46"/>
      <c r="E932" s="46"/>
    </row>
    <row r="933" spans="1:5" ht="12.75">
      <c r="A933" s="46"/>
      <c r="B933" s="46"/>
      <c r="C933" s="46"/>
      <c r="D933" s="46"/>
      <c r="E933" s="46"/>
    </row>
    <row r="934" spans="1:5" ht="12.75">
      <c r="A934" s="46"/>
      <c r="B934" s="46"/>
      <c r="C934" s="46"/>
      <c r="D934" s="46"/>
      <c r="E934" s="46"/>
    </row>
    <row r="935" spans="1:5" ht="12.75">
      <c r="A935" s="46"/>
      <c r="B935" s="46"/>
      <c r="C935" s="46"/>
      <c r="D935" s="46"/>
      <c r="E935" s="46"/>
    </row>
    <row r="936" spans="1:5" ht="12.75">
      <c r="A936" s="46"/>
      <c r="B936" s="46"/>
      <c r="C936" s="46"/>
      <c r="D936" s="46"/>
      <c r="E936" s="46"/>
    </row>
    <row r="937" spans="1:5" ht="12.75">
      <c r="A937" s="46"/>
      <c r="B937" s="46"/>
      <c r="C937" s="46"/>
      <c r="D937" s="46"/>
      <c r="E937" s="46"/>
    </row>
    <row r="938" spans="1:5" ht="12.75">
      <c r="A938" s="46"/>
      <c r="B938" s="46"/>
      <c r="C938" s="46"/>
      <c r="D938" s="46"/>
      <c r="E938" s="46"/>
    </row>
    <row r="939" spans="1:5" ht="12.75">
      <c r="A939" s="46"/>
      <c r="B939" s="46"/>
      <c r="C939" s="46"/>
      <c r="D939" s="46"/>
      <c r="E939" s="46"/>
    </row>
    <row r="940" spans="1:5" ht="12.75">
      <c r="A940" s="46"/>
      <c r="B940" s="46"/>
      <c r="C940" s="46"/>
      <c r="D940" s="46"/>
      <c r="E940" s="46"/>
    </row>
    <row r="941" spans="1:5" ht="12.75">
      <c r="A941" s="46"/>
      <c r="B941" s="46"/>
      <c r="C941" s="46"/>
      <c r="D941" s="46"/>
      <c r="E941" s="46"/>
    </row>
    <row r="942" spans="1:5" ht="12.75">
      <c r="A942" s="46"/>
      <c r="B942" s="46"/>
      <c r="C942" s="46"/>
      <c r="D942" s="46"/>
      <c r="E942" s="46"/>
    </row>
    <row r="943" spans="1:5" ht="12.75">
      <c r="A943" s="46"/>
      <c r="B943" s="46"/>
      <c r="C943" s="46"/>
      <c r="D943" s="46"/>
      <c r="E943" s="46"/>
    </row>
    <row r="944" spans="1:5" ht="12.75">
      <c r="A944" s="46"/>
      <c r="B944" s="46"/>
      <c r="C944" s="46"/>
      <c r="D944" s="46"/>
      <c r="E944" s="46"/>
    </row>
    <row r="945" spans="1:5" ht="12.75">
      <c r="A945" s="46"/>
      <c r="B945" s="46"/>
      <c r="C945" s="46"/>
      <c r="D945" s="46"/>
      <c r="E945" s="46"/>
    </row>
    <row r="946" spans="1:5" ht="12.75">
      <c r="A946" s="46"/>
      <c r="B946" s="46"/>
      <c r="C946" s="46"/>
      <c r="D946" s="46"/>
      <c r="E946" s="46"/>
    </row>
    <row r="947" spans="1:5" ht="12.75">
      <c r="A947" s="46"/>
      <c r="B947" s="46"/>
      <c r="C947" s="46"/>
      <c r="D947" s="46"/>
      <c r="E947" s="46"/>
    </row>
    <row r="948" spans="1:5" ht="12.75">
      <c r="A948" s="46"/>
      <c r="B948" s="46"/>
      <c r="C948" s="46"/>
      <c r="D948" s="46"/>
      <c r="E948" s="46"/>
    </row>
    <row r="949" spans="1:5" ht="12.75">
      <c r="A949" s="46"/>
      <c r="B949" s="46"/>
      <c r="C949" s="46"/>
      <c r="D949" s="46"/>
      <c r="E949" s="46"/>
    </row>
    <row r="950" spans="1:5" ht="12.75">
      <c r="A950" s="46"/>
      <c r="B950" s="46"/>
      <c r="C950" s="46"/>
      <c r="D950" s="46"/>
      <c r="E950" s="46"/>
    </row>
    <row r="951" spans="1:5" ht="12.75">
      <c r="A951" s="46"/>
      <c r="B951" s="46"/>
      <c r="C951" s="46"/>
      <c r="D951" s="46"/>
      <c r="E951" s="46"/>
    </row>
    <row r="952" spans="1:5" ht="12.75">
      <c r="A952" s="46"/>
      <c r="B952" s="46"/>
      <c r="C952" s="46"/>
      <c r="D952" s="46"/>
      <c r="E952" s="46"/>
    </row>
    <row r="953" spans="1:5" ht="12.75">
      <c r="A953" s="46"/>
      <c r="B953" s="46"/>
      <c r="C953" s="46"/>
      <c r="D953" s="46"/>
      <c r="E953" s="46"/>
    </row>
    <row r="954" spans="1:5" ht="12.75">
      <c r="A954" s="46"/>
      <c r="B954" s="46"/>
      <c r="C954" s="46"/>
      <c r="D954" s="46"/>
      <c r="E954" s="46"/>
    </row>
    <row r="955" spans="1:5" ht="12.75">
      <c r="A955" s="46"/>
      <c r="B955" s="46"/>
      <c r="C955" s="46"/>
      <c r="D955" s="46"/>
      <c r="E955" s="46"/>
    </row>
    <row r="956" spans="1:5" ht="12.75">
      <c r="A956" s="46"/>
      <c r="B956" s="46"/>
      <c r="C956" s="46"/>
      <c r="D956" s="46"/>
      <c r="E956" s="46"/>
    </row>
    <row r="957" spans="1:5" ht="12.75">
      <c r="A957" s="46"/>
      <c r="B957" s="46"/>
      <c r="C957" s="46"/>
      <c r="D957" s="46"/>
      <c r="E957" s="46"/>
    </row>
    <row r="958" spans="1:5" ht="12.75">
      <c r="A958" s="46"/>
      <c r="B958" s="46"/>
      <c r="C958" s="46"/>
      <c r="D958" s="46"/>
      <c r="E958" s="46"/>
    </row>
    <row r="959" spans="1:5" ht="12.75">
      <c r="A959" s="46"/>
      <c r="B959" s="46"/>
      <c r="C959" s="46"/>
      <c r="D959" s="46"/>
      <c r="E959" s="46"/>
    </row>
    <row r="960" spans="1:5" ht="12.75">
      <c r="A960" s="46"/>
      <c r="B960" s="46"/>
      <c r="C960" s="46"/>
      <c r="D960" s="46"/>
      <c r="E960" s="46"/>
    </row>
    <row r="961" spans="1:5" ht="12.75">
      <c r="A961" s="46"/>
      <c r="B961" s="46"/>
      <c r="C961" s="46"/>
      <c r="D961" s="46"/>
      <c r="E961" s="46"/>
    </row>
    <row r="962" spans="1:5" ht="12.75">
      <c r="A962" s="46"/>
      <c r="B962" s="46"/>
      <c r="C962" s="46"/>
      <c r="D962" s="46"/>
      <c r="E962" s="46"/>
    </row>
    <row r="963" spans="1:5" ht="12.75">
      <c r="A963" s="46"/>
      <c r="B963" s="46"/>
      <c r="C963" s="46"/>
      <c r="D963" s="46"/>
      <c r="E963" s="46"/>
    </row>
    <row r="964" spans="1:5" ht="12.75">
      <c r="A964" s="46"/>
      <c r="B964" s="46"/>
      <c r="C964" s="46"/>
      <c r="D964" s="46"/>
      <c r="E964" s="46"/>
    </row>
    <row r="965" spans="1:5" ht="12.75">
      <c r="A965" s="46"/>
      <c r="B965" s="46"/>
      <c r="C965" s="46"/>
      <c r="D965" s="46"/>
      <c r="E965" s="46"/>
    </row>
    <row r="966" spans="1:5" ht="12.75">
      <c r="A966" s="46"/>
      <c r="B966" s="46"/>
      <c r="C966" s="46"/>
      <c r="D966" s="46"/>
      <c r="E966" s="46"/>
    </row>
    <row r="967" spans="1:5" ht="12.75">
      <c r="A967" s="46"/>
      <c r="B967" s="46"/>
      <c r="C967" s="46"/>
      <c r="D967" s="46"/>
      <c r="E967" s="46"/>
    </row>
    <row r="968" spans="1:5" ht="12.75">
      <c r="A968" s="46"/>
      <c r="B968" s="46"/>
      <c r="C968" s="46"/>
      <c r="D968" s="46"/>
      <c r="E968" s="46"/>
    </row>
    <row r="969" spans="1:5" ht="12.75">
      <c r="A969" s="46"/>
      <c r="B969" s="46"/>
      <c r="C969" s="46"/>
      <c r="D969" s="46"/>
      <c r="E969" s="46"/>
    </row>
    <row r="970" spans="1:5" ht="12.75">
      <c r="A970" s="46"/>
      <c r="B970" s="46"/>
      <c r="C970" s="46"/>
      <c r="D970" s="46"/>
      <c r="E970" s="46"/>
    </row>
    <row r="971" spans="1:5" ht="12.75">
      <c r="A971" s="46"/>
      <c r="B971" s="46"/>
      <c r="C971" s="46"/>
      <c r="D971" s="46"/>
      <c r="E971" s="46"/>
    </row>
    <row r="972" spans="1:5" ht="12.75">
      <c r="A972" s="46"/>
      <c r="B972" s="46"/>
      <c r="C972" s="46"/>
      <c r="D972" s="46"/>
      <c r="E972" s="46"/>
    </row>
    <row r="973" spans="1:5" ht="12.75">
      <c r="A973" s="46"/>
      <c r="B973" s="46"/>
      <c r="C973" s="46"/>
      <c r="D973" s="46"/>
      <c r="E973" s="46"/>
    </row>
    <row r="974" spans="1:5" ht="12.75">
      <c r="A974" s="46"/>
      <c r="B974" s="46"/>
      <c r="C974" s="46"/>
      <c r="D974" s="46"/>
      <c r="E974" s="46"/>
    </row>
    <row r="975" spans="1:5" ht="12.75">
      <c r="A975" s="46"/>
      <c r="B975" s="46"/>
      <c r="C975" s="46"/>
      <c r="D975" s="46"/>
      <c r="E975" s="46"/>
    </row>
    <row r="976" spans="1:5" ht="12.75">
      <c r="A976" s="46"/>
      <c r="B976" s="46"/>
      <c r="C976" s="46"/>
      <c r="D976" s="46"/>
      <c r="E976" s="46"/>
    </row>
    <row r="977" spans="1:5" ht="12.75">
      <c r="A977" s="46"/>
      <c r="B977" s="46"/>
      <c r="C977" s="46"/>
      <c r="D977" s="46"/>
      <c r="E977" s="46"/>
    </row>
    <row r="978" spans="1:5" ht="12.75">
      <c r="A978" s="46"/>
      <c r="B978" s="46"/>
      <c r="C978" s="46"/>
      <c r="D978" s="46"/>
      <c r="E978" s="46"/>
    </row>
    <row r="979" spans="1:5" ht="12.75">
      <c r="A979" s="46"/>
      <c r="B979" s="46"/>
      <c r="C979" s="46"/>
      <c r="D979" s="46"/>
      <c r="E979" s="46"/>
    </row>
    <row r="980" spans="1:5" ht="12.75">
      <c r="A980" s="46"/>
      <c r="B980" s="46"/>
      <c r="C980" s="46"/>
      <c r="D980" s="46"/>
      <c r="E980" s="46"/>
    </row>
    <row r="981" spans="1:5" ht="12.75">
      <c r="A981" s="46"/>
      <c r="B981" s="46"/>
      <c r="C981" s="46"/>
      <c r="D981" s="46"/>
      <c r="E981" s="46"/>
    </row>
    <row r="982" spans="1:5" ht="12.75">
      <c r="A982" s="46"/>
      <c r="B982" s="46"/>
      <c r="C982" s="46"/>
      <c r="D982" s="46"/>
      <c r="E982" s="46"/>
    </row>
    <row r="983" spans="1:5" ht="12.75">
      <c r="A983" s="46"/>
      <c r="B983" s="46"/>
      <c r="C983" s="46"/>
      <c r="D983" s="46"/>
      <c r="E983" s="46"/>
    </row>
    <row r="984" spans="1:5" ht="12.75">
      <c r="A984" s="46"/>
      <c r="B984" s="46"/>
      <c r="C984" s="46"/>
      <c r="D984" s="46"/>
      <c r="E984" s="46"/>
    </row>
    <row r="985" spans="1:5" ht="12.75">
      <c r="A985" s="46"/>
      <c r="B985" s="46"/>
      <c r="C985" s="46"/>
      <c r="D985" s="46"/>
      <c r="E985" s="46"/>
    </row>
    <row r="986" spans="1:5" ht="12.75">
      <c r="A986" s="46"/>
      <c r="B986" s="46"/>
      <c r="C986" s="46"/>
      <c r="D986" s="46"/>
      <c r="E986" s="46"/>
    </row>
    <row r="987" spans="1:5" ht="12.75">
      <c r="A987" s="46"/>
      <c r="B987" s="46"/>
      <c r="C987" s="46"/>
      <c r="D987" s="46"/>
      <c r="E987" s="46"/>
    </row>
    <row r="988" spans="1:5" ht="12.75">
      <c r="A988" s="46"/>
      <c r="B988" s="46"/>
      <c r="C988" s="46"/>
      <c r="D988" s="46"/>
      <c r="E988" s="46"/>
    </row>
    <row r="989" spans="1:5" ht="12.75">
      <c r="A989" s="46"/>
      <c r="B989" s="46"/>
      <c r="C989" s="46"/>
      <c r="D989" s="46"/>
      <c r="E989" s="46"/>
    </row>
    <row r="990" spans="1:5" ht="12.75">
      <c r="A990" s="46"/>
      <c r="B990" s="46"/>
      <c r="C990" s="46"/>
      <c r="D990" s="46"/>
      <c r="E990" s="46"/>
    </row>
    <row r="991" spans="1:5" ht="12.75">
      <c r="A991" s="46"/>
      <c r="B991" s="46"/>
      <c r="C991" s="46"/>
      <c r="D991" s="46"/>
      <c r="E991" s="46"/>
    </row>
    <row r="992" spans="1:5" ht="12.75">
      <c r="A992" s="46"/>
      <c r="B992" s="46"/>
      <c r="C992" s="46"/>
      <c r="D992" s="46"/>
      <c r="E992" s="46"/>
    </row>
    <row r="993" spans="1:5" ht="12.75">
      <c r="A993" s="46"/>
      <c r="B993" s="46"/>
      <c r="C993" s="46"/>
      <c r="D993" s="46"/>
      <c r="E993" s="46"/>
    </row>
    <row r="994" spans="1:5" ht="12.75">
      <c r="A994" s="46"/>
      <c r="B994" s="46"/>
      <c r="C994" s="46"/>
      <c r="D994" s="46"/>
      <c r="E994" s="46"/>
    </row>
    <row r="995" spans="1:5" ht="12.75">
      <c r="A995" s="46"/>
      <c r="B995" s="46"/>
      <c r="C995" s="46"/>
      <c r="D995" s="46"/>
      <c r="E995" s="46"/>
    </row>
    <row r="996" spans="1:5" ht="12.75">
      <c r="A996" s="46"/>
      <c r="B996" s="46"/>
      <c r="C996" s="46"/>
      <c r="D996" s="46"/>
      <c r="E996" s="46"/>
    </row>
    <row r="997" spans="1:5" ht="12.75">
      <c r="A997" s="46"/>
      <c r="B997" s="46"/>
      <c r="C997" s="46"/>
      <c r="D997" s="46"/>
      <c r="E997" s="46"/>
    </row>
    <row r="998" spans="1:5" ht="12.75">
      <c r="A998" s="46"/>
      <c r="B998" s="46"/>
      <c r="C998" s="46"/>
      <c r="D998" s="46"/>
      <c r="E998" s="46"/>
    </row>
    <row r="999" spans="1:5" ht="12.75">
      <c r="A999" s="46"/>
      <c r="B999" s="46"/>
      <c r="C999" s="46"/>
      <c r="D999" s="46"/>
      <c r="E999" s="46"/>
    </row>
    <row r="1000" spans="1:5" ht="12.75">
      <c r="A1000" s="46"/>
      <c r="B1000" s="46"/>
      <c r="C1000" s="46"/>
      <c r="D1000" s="46"/>
      <c r="E1000" s="46"/>
    </row>
    <row r="1001" spans="1:5" ht="12.75">
      <c r="A1001" s="46"/>
      <c r="B1001" s="46"/>
      <c r="C1001" s="46"/>
      <c r="D1001" s="46"/>
      <c r="E1001" s="46"/>
    </row>
    <row r="1002" spans="1:5" ht="12.75">
      <c r="A1002" s="46"/>
      <c r="B1002" s="46"/>
      <c r="C1002" s="46"/>
      <c r="D1002" s="46"/>
      <c r="E1002" s="46"/>
    </row>
    <row r="1003" spans="1:5" ht="12.75">
      <c r="A1003" s="46"/>
      <c r="B1003" s="46"/>
      <c r="C1003" s="46"/>
      <c r="D1003" s="46"/>
      <c r="E1003" s="46"/>
    </row>
    <row r="1004" spans="1:5" ht="12.75">
      <c r="A1004" s="46"/>
      <c r="B1004" s="46"/>
      <c r="C1004" s="46"/>
      <c r="D1004" s="46"/>
      <c r="E1004" s="46"/>
    </row>
    <row r="1005" spans="1:5" ht="12.75">
      <c r="A1005" s="46"/>
      <c r="B1005" s="46"/>
      <c r="C1005" s="46"/>
      <c r="D1005" s="46"/>
      <c r="E1005" s="46"/>
    </row>
    <row r="1006" spans="1:5" ht="12.75">
      <c r="A1006" s="46"/>
      <c r="B1006" s="46"/>
      <c r="C1006" s="46"/>
      <c r="D1006" s="46"/>
      <c r="E1006" s="46"/>
    </row>
    <row r="1007" spans="1:5" ht="12.75">
      <c r="A1007" s="46"/>
      <c r="B1007" s="46"/>
      <c r="C1007" s="46"/>
      <c r="D1007" s="46"/>
      <c r="E1007" s="46"/>
    </row>
    <row r="1008" spans="1:5" ht="12.75">
      <c r="A1008" s="46"/>
      <c r="B1008" s="46"/>
      <c r="C1008" s="46"/>
      <c r="D1008" s="46"/>
      <c r="E1008" s="46"/>
    </row>
    <row r="1009" spans="1:5" ht="12.75">
      <c r="A1009" s="46"/>
      <c r="B1009" s="46"/>
      <c r="C1009" s="46"/>
      <c r="D1009" s="46"/>
      <c r="E1009" s="46"/>
    </row>
    <row r="1010" spans="1:5" ht="12.75">
      <c r="A1010" s="46"/>
      <c r="B1010" s="46"/>
      <c r="C1010" s="46"/>
      <c r="D1010" s="46"/>
      <c r="E1010" s="46"/>
    </row>
    <row r="1011" spans="1:5" ht="12.75">
      <c r="A1011" s="46"/>
      <c r="B1011" s="46"/>
      <c r="C1011" s="46"/>
      <c r="D1011" s="46"/>
      <c r="E1011" s="46"/>
    </row>
    <row r="1012" spans="1:5" ht="12.75">
      <c r="A1012" s="46"/>
      <c r="B1012" s="46"/>
      <c r="C1012" s="46"/>
      <c r="D1012" s="46"/>
      <c r="E1012" s="46"/>
    </row>
    <row r="1013" spans="1:5" ht="12.75">
      <c r="A1013" s="46"/>
      <c r="B1013" s="46"/>
      <c r="C1013" s="46"/>
      <c r="D1013" s="46"/>
      <c r="E1013" s="46"/>
    </row>
    <row r="1014" spans="1:5" ht="12.75">
      <c r="A1014" s="46"/>
      <c r="B1014" s="46"/>
      <c r="C1014" s="46"/>
      <c r="D1014" s="46"/>
      <c r="E1014" s="46"/>
    </row>
    <row r="1015" spans="1:5" ht="12.75">
      <c r="A1015" s="46"/>
      <c r="B1015" s="46"/>
      <c r="C1015" s="46"/>
      <c r="D1015" s="46"/>
      <c r="E1015" s="46"/>
    </row>
    <row r="1016" spans="1:5" ht="12.75">
      <c r="A1016" s="46"/>
      <c r="B1016" s="46"/>
      <c r="C1016" s="46"/>
      <c r="D1016" s="46"/>
      <c r="E1016" s="46"/>
    </row>
    <row r="1017" spans="1:5" ht="12.75">
      <c r="A1017" s="46"/>
      <c r="B1017" s="46"/>
      <c r="C1017" s="46"/>
      <c r="D1017" s="46"/>
      <c r="E1017" s="46"/>
    </row>
    <row r="1018" spans="1:5" ht="12.75">
      <c r="A1018" s="46"/>
      <c r="B1018" s="46"/>
      <c r="C1018" s="46"/>
      <c r="D1018" s="46"/>
      <c r="E1018" s="46"/>
    </row>
    <row r="1019" spans="1:5" ht="12.75">
      <c r="A1019" s="46"/>
      <c r="B1019" s="46"/>
      <c r="C1019" s="46"/>
      <c r="D1019" s="46"/>
      <c r="E1019" s="46"/>
    </row>
    <row r="1020" spans="1:5" ht="12.75">
      <c r="A1020" s="46"/>
      <c r="B1020" s="46"/>
      <c r="C1020" s="46"/>
      <c r="D1020" s="46"/>
      <c r="E1020" s="46"/>
    </row>
    <row r="1021" spans="1:5" ht="12.75">
      <c r="A1021" s="46"/>
      <c r="B1021" s="46"/>
      <c r="C1021" s="46"/>
      <c r="D1021" s="46"/>
      <c r="E1021" s="46"/>
    </row>
    <row r="1022" spans="1:5" ht="12.75">
      <c r="A1022" s="46"/>
      <c r="B1022" s="46"/>
      <c r="C1022" s="46"/>
      <c r="D1022" s="46"/>
      <c r="E1022" s="46"/>
    </row>
    <row r="1023" spans="1:5" ht="12.75">
      <c r="A1023" s="46"/>
      <c r="B1023" s="46"/>
      <c r="C1023" s="46"/>
      <c r="D1023" s="46"/>
      <c r="E1023" s="46"/>
    </row>
    <row r="1024" spans="1:5" ht="12.75">
      <c r="A1024" s="46"/>
      <c r="B1024" s="46"/>
      <c r="C1024" s="46"/>
      <c r="D1024" s="46"/>
      <c r="E1024" s="46"/>
    </row>
    <row r="1025" spans="1:5" ht="12.75">
      <c r="A1025" s="46"/>
      <c r="B1025" s="46"/>
      <c r="C1025" s="46"/>
      <c r="D1025" s="46"/>
      <c r="E1025" s="46"/>
    </row>
    <row r="1026" spans="1:5" ht="12.75">
      <c r="A1026" s="46"/>
      <c r="B1026" s="46"/>
      <c r="C1026" s="46"/>
      <c r="D1026" s="46"/>
      <c r="E1026" s="46"/>
    </row>
    <row r="1027" spans="1:5" ht="12.75">
      <c r="A1027" s="46"/>
      <c r="B1027" s="46"/>
      <c r="C1027" s="46"/>
      <c r="D1027" s="46"/>
      <c r="E1027" s="46"/>
    </row>
    <row r="1028" spans="1:5" ht="12.75">
      <c r="A1028" s="46"/>
      <c r="B1028" s="46"/>
      <c r="C1028" s="46"/>
      <c r="D1028" s="46"/>
      <c r="E1028" s="46"/>
    </row>
    <row r="1029" spans="1:5" ht="12.75">
      <c r="A1029" s="46"/>
      <c r="B1029" s="46"/>
      <c r="C1029" s="46"/>
      <c r="D1029" s="46"/>
      <c r="E1029" s="46"/>
    </row>
    <row r="1030" spans="1:5" ht="12.75">
      <c r="A1030" s="46"/>
      <c r="B1030" s="46"/>
      <c r="C1030" s="46"/>
      <c r="D1030" s="46"/>
      <c r="E1030" s="46"/>
    </row>
    <row r="1031" spans="1:5" ht="12.75">
      <c r="A1031" s="46"/>
      <c r="B1031" s="46"/>
      <c r="C1031" s="46"/>
      <c r="D1031" s="46"/>
      <c r="E1031" s="46"/>
    </row>
    <row r="1032" spans="1:5" ht="12.75">
      <c r="A1032" s="46"/>
      <c r="B1032" s="46"/>
      <c r="C1032" s="46"/>
      <c r="D1032" s="46"/>
      <c r="E1032" s="46"/>
    </row>
    <row r="1033" spans="1:5" ht="12.75">
      <c r="A1033" s="46"/>
      <c r="B1033" s="46"/>
      <c r="C1033" s="46"/>
      <c r="D1033" s="46"/>
      <c r="E1033" s="46"/>
    </row>
    <row r="1034" spans="1:5" ht="12.75">
      <c r="A1034" s="46"/>
      <c r="B1034" s="46"/>
      <c r="C1034" s="46"/>
      <c r="D1034" s="46"/>
      <c r="E1034" s="46"/>
    </row>
    <row r="1035" spans="1:5" ht="12.75">
      <c r="A1035" s="46"/>
      <c r="B1035" s="46"/>
      <c r="C1035" s="46"/>
      <c r="D1035" s="46"/>
      <c r="E1035" s="46"/>
    </row>
    <row r="1036" spans="1:5" ht="12.75">
      <c r="A1036" s="46"/>
      <c r="B1036" s="46"/>
      <c r="C1036" s="46"/>
      <c r="D1036" s="46"/>
      <c r="E1036" s="46"/>
    </row>
    <row r="1037" spans="1:5" ht="12.75">
      <c r="A1037" s="46"/>
      <c r="B1037" s="46"/>
      <c r="C1037" s="46"/>
      <c r="D1037" s="46"/>
      <c r="E1037" s="46"/>
    </row>
    <row r="1038" spans="1:5" ht="12.75">
      <c r="A1038" s="46"/>
      <c r="B1038" s="46"/>
      <c r="C1038" s="46"/>
      <c r="D1038" s="46"/>
      <c r="E1038" s="46"/>
    </row>
    <row r="1039" spans="1:5" ht="12.75">
      <c r="A1039" s="46"/>
      <c r="B1039" s="46"/>
      <c r="C1039" s="46"/>
      <c r="D1039" s="46"/>
      <c r="E1039" s="46"/>
    </row>
    <row r="1040" spans="1:5" ht="12.75">
      <c r="A1040" s="46"/>
      <c r="B1040" s="46"/>
      <c r="C1040" s="46"/>
      <c r="D1040" s="46"/>
      <c r="E1040" s="46"/>
    </row>
    <row r="1041" spans="1:5" ht="12.75">
      <c r="A1041" s="46"/>
      <c r="B1041" s="46"/>
      <c r="C1041" s="46"/>
      <c r="D1041" s="46"/>
      <c r="E1041" s="46"/>
    </row>
    <row r="1042" spans="1:5" ht="12.75">
      <c r="A1042" s="46"/>
      <c r="B1042" s="46"/>
      <c r="C1042" s="46"/>
      <c r="D1042" s="46"/>
      <c r="E1042" s="46"/>
    </row>
    <row r="1043" spans="1:5" ht="12.75">
      <c r="A1043" s="46"/>
      <c r="B1043" s="46"/>
      <c r="C1043" s="46"/>
      <c r="D1043" s="46"/>
      <c r="E1043" s="46"/>
    </row>
    <row r="1044" spans="1:5" ht="12.75">
      <c r="A1044" s="46"/>
      <c r="B1044" s="46"/>
      <c r="C1044" s="46"/>
      <c r="D1044" s="46"/>
      <c r="E1044" s="46"/>
    </row>
    <row r="1045" spans="1:5" ht="12.75">
      <c r="A1045" s="46"/>
      <c r="B1045" s="46"/>
      <c r="C1045" s="46"/>
      <c r="D1045" s="46"/>
      <c r="E1045" s="46"/>
    </row>
    <row r="1046" spans="1:5" ht="12.75">
      <c r="A1046" s="46"/>
      <c r="B1046" s="46"/>
      <c r="C1046" s="46"/>
      <c r="D1046" s="46"/>
      <c r="E1046" s="46"/>
    </row>
    <row r="1047" spans="1:5" ht="12.75">
      <c r="A1047" s="46"/>
      <c r="B1047" s="46"/>
      <c r="C1047" s="46"/>
      <c r="D1047" s="46"/>
      <c r="E1047" s="46"/>
    </row>
    <row r="1048" spans="1:5" ht="12.75">
      <c r="A1048" s="46"/>
      <c r="B1048" s="46"/>
      <c r="C1048" s="46"/>
      <c r="D1048" s="46"/>
      <c r="E1048" s="46"/>
    </row>
    <row r="1049" spans="1:5" ht="12.75">
      <c r="A1049" s="46"/>
      <c r="B1049" s="46"/>
      <c r="C1049" s="46"/>
      <c r="D1049" s="46"/>
      <c r="E1049" s="46"/>
    </row>
    <row r="1050" spans="1:5" ht="12.75">
      <c r="A1050" s="46"/>
      <c r="B1050" s="46"/>
      <c r="C1050" s="46"/>
      <c r="D1050" s="46"/>
      <c r="E1050" s="46"/>
    </row>
    <row r="1051" spans="1:5" ht="12.75">
      <c r="A1051" s="46"/>
      <c r="B1051" s="46"/>
      <c r="C1051" s="46"/>
      <c r="D1051" s="46"/>
      <c r="E1051" s="46"/>
    </row>
    <row r="1052" spans="1:5" ht="12.75">
      <c r="A1052" s="46"/>
      <c r="B1052" s="46"/>
      <c r="C1052" s="46"/>
      <c r="D1052" s="46"/>
      <c r="E1052" s="46"/>
    </row>
    <row r="1053" spans="1:5" ht="12.75">
      <c r="A1053" s="46"/>
      <c r="B1053" s="46"/>
      <c r="C1053" s="46"/>
      <c r="D1053" s="46"/>
      <c r="E1053" s="46"/>
    </row>
    <row r="1054" spans="1:5" ht="12.75">
      <c r="A1054" s="46"/>
      <c r="B1054" s="46"/>
      <c r="C1054" s="46"/>
      <c r="D1054" s="46"/>
      <c r="E1054" s="46"/>
    </row>
    <row r="1055" spans="1:5" ht="12.75">
      <c r="A1055" s="46"/>
      <c r="B1055" s="46"/>
      <c r="C1055" s="46"/>
      <c r="D1055" s="46"/>
      <c r="E1055" s="46"/>
    </row>
    <row r="1056" spans="1:5" ht="12.75">
      <c r="A1056" s="46"/>
      <c r="B1056" s="46"/>
      <c r="C1056" s="46"/>
      <c r="D1056" s="46"/>
      <c r="E1056" s="46"/>
    </row>
    <row r="1057" spans="1:5" ht="12.75">
      <c r="A1057" s="46"/>
      <c r="B1057" s="46"/>
      <c r="C1057" s="46"/>
      <c r="D1057" s="46"/>
      <c r="E1057" s="46"/>
    </row>
    <row r="1058" spans="1:5" ht="12.75">
      <c r="A1058" s="46"/>
      <c r="B1058" s="46"/>
      <c r="C1058" s="46"/>
      <c r="D1058" s="46"/>
      <c r="E1058" s="46"/>
    </row>
    <row r="1059" spans="1:5" ht="12.75">
      <c r="A1059" s="46"/>
      <c r="B1059" s="46"/>
      <c r="C1059" s="46"/>
      <c r="D1059" s="46"/>
      <c r="E1059" s="46"/>
    </row>
    <row r="1060" spans="1:5" ht="12.75">
      <c r="A1060" s="46"/>
      <c r="B1060" s="46"/>
      <c r="C1060" s="46"/>
      <c r="D1060" s="46"/>
      <c r="E1060" s="46"/>
    </row>
    <row r="1061" spans="1:5" ht="12.75">
      <c r="A1061" s="46"/>
      <c r="B1061" s="46"/>
      <c r="C1061" s="46"/>
      <c r="D1061" s="46"/>
      <c r="E1061" s="46"/>
    </row>
    <row r="1062" spans="1:5" ht="12.75">
      <c r="A1062" s="46"/>
      <c r="B1062" s="46"/>
      <c r="C1062" s="46"/>
      <c r="D1062" s="46"/>
      <c r="E1062" s="46"/>
    </row>
    <row r="1063" spans="1:5" ht="12.75">
      <c r="A1063" s="46"/>
      <c r="B1063" s="46"/>
      <c r="C1063" s="46"/>
      <c r="D1063" s="46"/>
      <c r="E1063" s="46"/>
    </row>
    <row r="1064" spans="1:5" ht="12.75">
      <c r="A1064" s="46"/>
      <c r="B1064" s="46"/>
      <c r="C1064" s="46"/>
      <c r="D1064" s="46"/>
      <c r="E1064" s="46"/>
    </row>
    <row r="1065" spans="1:5" ht="12.75">
      <c r="A1065" s="46"/>
      <c r="B1065" s="46"/>
      <c r="C1065" s="46"/>
      <c r="D1065" s="46"/>
      <c r="E1065" s="46"/>
    </row>
    <row r="1066" spans="1:5" ht="12.75">
      <c r="A1066" s="46"/>
      <c r="B1066" s="46"/>
      <c r="C1066" s="46"/>
      <c r="D1066" s="46"/>
      <c r="E1066" s="46"/>
    </row>
    <row r="1067" spans="1:5" ht="12.75">
      <c r="A1067" s="46"/>
      <c r="B1067" s="46"/>
      <c r="C1067" s="46"/>
      <c r="D1067" s="46"/>
      <c r="E1067" s="46"/>
    </row>
    <row r="1068" spans="1:5" ht="12.75">
      <c r="A1068" s="46"/>
      <c r="B1068" s="46"/>
      <c r="C1068" s="46"/>
      <c r="D1068" s="46"/>
      <c r="E1068" s="46"/>
    </row>
    <row r="1069" spans="1:5" ht="12.75">
      <c r="A1069" s="46"/>
      <c r="B1069" s="46"/>
      <c r="C1069" s="46"/>
      <c r="D1069" s="46"/>
      <c r="E1069" s="46"/>
    </row>
    <row r="1070" spans="1:5" ht="12.75">
      <c r="A1070" s="46"/>
      <c r="B1070" s="46"/>
      <c r="C1070" s="46"/>
      <c r="D1070" s="46"/>
      <c r="E1070" s="46"/>
    </row>
    <row r="1071" spans="1:5" ht="12.75">
      <c r="A1071" s="46"/>
      <c r="B1071" s="46"/>
      <c r="C1071" s="46"/>
      <c r="D1071" s="46"/>
      <c r="E1071" s="46"/>
    </row>
    <row r="1072" spans="1:5" ht="12.75">
      <c r="A1072" s="46"/>
      <c r="B1072" s="46"/>
      <c r="C1072" s="46"/>
      <c r="D1072" s="46"/>
      <c r="E1072" s="46"/>
    </row>
    <row r="1073" spans="1:5" ht="12.75">
      <c r="A1073" s="46"/>
      <c r="B1073" s="46"/>
      <c r="C1073" s="46"/>
      <c r="D1073" s="46"/>
      <c r="E1073" s="46"/>
    </row>
    <row r="1074" spans="1:5" ht="12.75">
      <c r="A1074" s="46"/>
      <c r="B1074" s="46"/>
      <c r="C1074" s="46"/>
      <c r="D1074" s="46"/>
      <c r="E1074" s="46"/>
    </row>
    <row r="1075" spans="1:5" ht="12.75">
      <c r="A1075" s="46"/>
      <c r="B1075" s="46"/>
      <c r="C1075" s="46"/>
      <c r="D1075" s="46"/>
      <c r="E1075" s="46"/>
    </row>
    <row r="1076" spans="1:5" ht="12.75">
      <c r="A1076" s="46"/>
      <c r="B1076" s="46"/>
      <c r="C1076" s="46"/>
      <c r="D1076" s="46"/>
      <c r="E1076" s="46"/>
    </row>
    <row r="1077" spans="1:5" ht="12.75">
      <c r="A1077" s="46"/>
      <c r="B1077" s="46"/>
      <c r="C1077" s="46"/>
      <c r="D1077" s="46"/>
      <c r="E1077" s="46"/>
    </row>
    <row r="1078" spans="1:5" ht="12.75">
      <c r="A1078" s="46"/>
      <c r="B1078" s="46"/>
      <c r="C1078" s="46"/>
      <c r="D1078" s="46"/>
      <c r="E1078" s="46"/>
    </row>
    <row r="1079" spans="1:5" ht="12.75">
      <c r="A1079" s="46"/>
      <c r="B1079" s="46"/>
      <c r="C1079" s="46"/>
      <c r="D1079" s="46"/>
      <c r="E1079" s="46"/>
    </row>
    <row r="1080" spans="1:5" ht="12.75">
      <c r="A1080" s="46"/>
      <c r="B1080" s="46"/>
      <c r="C1080" s="46"/>
      <c r="D1080" s="46"/>
      <c r="E1080" s="46"/>
    </row>
    <row r="1081" spans="1:5" ht="12.75">
      <c r="A1081" s="46"/>
      <c r="B1081" s="46"/>
      <c r="C1081" s="46"/>
      <c r="D1081" s="46"/>
      <c r="E1081" s="46"/>
    </row>
    <row r="1082" spans="1:5" ht="12.75">
      <c r="A1082" s="46"/>
      <c r="B1082" s="46"/>
      <c r="C1082" s="46"/>
      <c r="D1082" s="46"/>
      <c r="E1082" s="46"/>
    </row>
    <row r="1083" spans="1:5" ht="12.75">
      <c r="A1083" s="46"/>
      <c r="B1083" s="46"/>
      <c r="C1083" s="46"/>
      <c r="D1083" s="46"/>
      <c r="E1083" s="46"/>
    </row>
    <row r="1084" spans="1:5" ht="12.75">
      <c r="A1084" s="46"/>
      <c r="B1084" s="46"/>
      <c r="C1084" s="46"/>
      <c r="D1084" s="46"/>
      <c r="E1084" s="46"/>
    </row>
    <row r="1085" spans="1:5" ht="12.75">
      <c r="A1085" s="46"/>
      <c r="B1085" s="46"/>
      <c r="C1085" s="46"/>
      <c r="D1085" s="46"/>
      <c r="E1085" s="46"/>
    </row>
    <row r="1086" spans="1:5" ht="12.75">
      <c r="A1086" s="46"/>
      <c r="B1086" s="46"/>
      <c r="C1086" s="46"/>
      <c r="D1086" s="46"/>
      <c r="E1086" s="46"/>
    </row>
    <row r="1087" spans="1:5" ht="12.75">
      <c r="A1087" s="46"/>
      <c r="B1087" s="46"/>
      <c r="C1087" s="46"/>
      <c r="D1087" s="46"/>
      <c r="E1087" s="46"/>
    </row>
    <row r="1088" spans="1:5" ht="12.75">
      <c r="A1088" s="46"/>
      <c r="B1088" s="46"/>
      <c r="C1088" s="46"/>
      <c r="D1088" s="46"/>
      <c r="E1088" s="46"/>
    </row>
    <row r="1089" spans="1:5" ht="12.75">
      <c r="A1089" s="46"/>
      <c r="B1089" s="46"/>
      <c r="C1089" s="46"/>
      <c r="D1089" s="46"/>
      <c r="E1089" s="46"/>
    </row>
    <row r="1090" spans="1:5" ht="12.75">
      <c r="A1090" s="46"/>
      <c r="B1090" s="46"/>
      <c r="C1090" s="46"/>
      <c r="D1090" s="46"/>
      <c r="E1090" s="46"/>
    </row>
    <row r="1091" spans="1:5" ht="12.75">
      <c r="A1091" s="46"/>
      <c r="B1091" s="46"/>
      <c r="C1091" s="46"/>
      <c r="D1091" s="46"/>
      <c r="E1091" s="46"/>
    </row>
    <row r="1092" spans="1:5" ht="12.75">
      <c r="A1092" s="46"/>
      <c r="B1092" s="46"/>
      <c r="C1092" s="46"/>
      <c r="D1092" s="46"/>
      <c r="E1092" s="46"/>
    </row>
    <row r="1093" spans="1:5" ht="12.75">
      <c r="A1093" s="46"/>
      <c r="B1093" s="46"/>
      <c r="C1093" s="46"/>
      <c r="D1093" s="46"/>
      <c r="E1093" s="46"/>
    </row>
    <row r="1094" spans="1:5" ht="12.75">
      <c r="A1094" s="46"/>
      <c r="B1094" s="46"/>
      <c r="C1094" s="46"/>
      <c r="D1094" s="46"/>
      <c r="E1094" s="46"/>
    </row>
    <row r="1095" spans="1:5" ht="12.75">
      <c r="A1095" s="46"/>
      <c r="B1095" s="46"/>
      <c r="C1095" s="46"/>
      <c r="D1095" s="46"/>
      <c r="E1095" s="46"/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Footer>&amp;CStrona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F1148"/>
  <sheetViews>
    <sheetView showGridLines="0" workbookViewId="0" topLeftCell="A1">
      <selection activeCell="F16" sqref="F16"/>
    </sheetView>
  </sheetViews>
  <sheetFormatPr defaultColWidth="9.00390625" defaultRowHeight="12.75"/>
  <cols>
    <col min="1" max="1" width="8.75390625" style="4" customWidth="1"/>
    <col min="2" max="2" width="49.00390625" style="4" customWidth="1"/>
    <col min="3" max="3" width="16.25390625" style="4" customWidth="1"/>
    <col min="4" max="4" width="4.875" style="4" customWidth="1"/>
    <col min="5" max="5" width="9.125" style="4" customWidth="1"/>
    <col min="6" max="6" width="11.00390625" style="4" customWidth="1"/>
    <col min="7" max="16384" width="9.125" style="4" customWidth="1"/>
  </cols>
  <sheetData>
    <row r="2" ht="12.75">
      <c r="C2" s="149" t="s">
        <v>182</v>
      </c>
    </row>
    <row r="3" ht="12.75">
      <c r="C3" s="136" t="s">
        <v>458</v>
      </c>
    </row>
    <row r="4" ht="12.75">
      <c r="B4" s="45"/>
    </row>
    <row r="5" spans="1:2" ht="12.75">
      <c r="A5" s="50"/>
      <c r="B5" s="50"/>
    </row>
    <row r="6" ht="12.75">
      <c r="B6" s="10" t="s">
        <v>120</v>
      </c>
    </row>
    <row r="7" ht="12.75">
      <c r="B7" s="50" t="s">
        <v>175</v>
      </c>
    </row>
    <row r="8" ht="12.75">
      <c r="B8" s="50"/>
    </row>
    <row r="9" ht="13.5" thickBot="1">
      <c r="B9" s="9"/>
    </row>
    <row r="10" spans="2:3" ht="12.75">
      <c r="B10" s="416" t="s">
        <v>162</v>
      </c>
      <c r="C10" s="416" t="s">
        <v>176</v>
      </c>
    </row>
    <row r="11" spans="2:3" ht="13.5" thickBot="1">
      <c r="B11" s="566"/>
      <c r="C11" s="566"/>
    </row>
    <row r="12" spans="2:3" ht="12.75">
      <c r="B12" s="573"/>
      <c r="C12" s="573"/>
    </row>
    <row r="13" spans="2:3" ht="12.75">
      <c r="B13" s="395" t="s">
        <v>150</v>
      </c>
      <c r="C13" s="412">
        <v>544000</v>
      </c>
    </row>
    <row r="14" spans="2:3" ht="13.5" thickBot="1">
      <c r="B14" s="566"/>
      <c r="C14" s="566"/>
    </row>
    <row r="15" spans="2:6" ht="12.75">
      <c r="B15" s="573"/>
      <c r="C15" s="573"/>
      <c r="F15" s="62">
        <f>SUM(C16+3860000)</f>
        <v>16754006</v>
      </c>
    </row>
    <row r="16" spans="2:3" ht="12.75">
      <c r="B16" s="599" t="s">
        <v>487</v>
      </c>
      <c r="C16" s="388">
        <f>SUM(C18+C25+C31)</f>
        <v>12894006</v>
      </c>
    </row>
    <row r="17" spans="2:3" ht="13.5" thickBot="1">
      <c r="B17" s="584"/>
      <c r="C17" s="387"/>
    </row>
    <row r="18" spans="2:3" ht="12.75">
      <c r="B18" s="599" t="s">
        <v>153</v>
      </c>
      <c r="C18" s="388">
        <f>C20+C21+C22+C23</f>
        <v>10160206</v>
      </c>
    </row>
    <row r="19" spans="2:5" ht="12.75">
      <c r="B19" s="588"/>
      <c r="C19" s="612"/>
      <c r="E19" s="79"/>
    </row>
    <row r="20" spans="2:3" ht="12.75">
      <c r="B20" s="600" t="s">
        <v>102</v>
      </c>
      <c r="C20" s="613">
        <v>5283100</v>
      </c>
    </row>
    <row r="21" spans="2:5" ht="12.75">
      <c r="B21" s="601" t="s">
        <v>103</v>
      </c>
      <c r="C21" s="614">
        <v>4082700</v>
      </c>
      <c r="E21" s="62"/>
    </row>
    <row r="22" spans="2:5" ht="12.75">
      <c r="B22" s="601" t="s">
        <v>104</v>
      </c>
      <c r="C22" s="614">
        <v>544406</v>
      </c>
      <c r="E22" s="62"/>
    </row>
    <row r="23" spans="2:3" ht="12.75">
      <c r="B23" s="602" t="s">
        <v>105</v>
      </c>
      <c r="C23" s="614">
        <v>250000</v>
      </c>
    </row>
    <row r="24" spans="2:3" ht="13.5" thickBot="1">
      <c r="B24" s="601"/>
      <c r="C24" s="615"/>
    </row>
    <row r="25" spans="2:3" ht="12.75">
      <c r="B25" s="589" t="s">
        <v>485</v>
      </c>
      <c r="C25" s="575">
        <f>SUM(C26:C26)</f>
        <v>2703800</v>
      </c>
    </row>
    <row r="26" spans="2:3" ht="12.75">
      <c r="B26" s="595" t="s">
        <v>106</v>
      </c>
      <c r="C26" s="598">
        <v>2703800</v>
      </c>
    </row>
    <row r="27" spans="2:5" ht="12.75">
      <c r="B27" s="603" t="s">
        <v>107</v>
      </c>
      <c r="C27" s="596"/>
      <c r="E27" s="79"/>
    </row>
    <row r="28" spans="2:5" ht="12.75">
      <c r="B28" s="603" t="s">
        <v>108</v>
      </c>
      <c r="C28" s="596"/>
      <c r="E28" s="79"/>
    </row>
    <row r="29" spans="2:5" ht="12.75">
      <c r="B29" s="604" t="s">
        <v>486</v>
      </c>
      <c r="C29" s="570"/>
      <c r="E29" s="62"/>
    </row>
    <row r="30" spans="2:5" ht="13.5" thickBot="1">
      <c r="B30" s="604" t="s">
        <v>109</v>
      </c>
      <c r="C30" s="597"/>
      <c r="E30" s="62"/>
    </row>
    <row r="31" spans="2:5" ht="12.75">
      <c r="B31" s="605" t="s">
        <v>488</v>
      </c>
      <c r="C31" s="388">
        <f>SUM(C32:C32)</f>
        <v>30000</v>
      </c>
      <c r="E31" s="62"/>
    </row>
    <row r="32" spans="2:5" ht="13.5" thickBot="1">
      <c r="B32" s="603" t="s">
        <v>110</v>
      </c>
      <c r="C32" s="598">
        <v>30000</v>
      </c>
      <c r="E32" s="62"/>
    </row>
    <row r="33" spans="2:4" ht="13.5" thickBot="1">
      <c r="B33" s="591" t="s">
        <v>135</v>
      </c>
      <c r="C33" s="582">
        <f>SUM(C34,C42)</f>
        <v>12894006</v>
      </c>
      <c r="D33" s="62"/>
    </row>
    <row r="34" spans="2:4" ht="12.75">
      <c r="B34" s="595" t="s">
        <v>111</v>
      </c>
      <c r="C34" s="616">
        <f>SUM(C36,C41)</f>
        <v>10794006</v>
      </c>
      <c r="D34" s="62"/>
    </row>
    <row r="35" spans="2:3" ht="12.75">
      <c r="B35" s="606" t="s">
        <v>157</v>
      </c>
      <c r="C35" s="25"/>
    </row>
    <row r="36" spans="2:3" ht="12.75">
      <c r="B36" s="593" t="s">
        <v>76</v>
      </c>
      <c r="C36" s="617">
        <f>SUM(C37:C40)</f>
        <v>3460700</v>
      </c>
    </row>
    <row r="37" spans="2:3" ht="12.75">
      <c r="B37" s="602" t="s">
        <v>112</v>
      </c>
      <c r="C37" s="598">
        <v>2651490</v>
      </c>
    </row>
    <row r="38" spans="2:3" ht="12.75">
      <c r="B38" s="602" t="s">
        <v>78</v>
      </c>
      <c r="C38" s="598">
        <v>224160</v>
      </c>
    </row>
    <row r="39" spans="2:3" ht="12.75">
      <c r="B39" s="602" t="s">
        <v>154</v>
      </c>
      <c r="C39" s="598">
        <v>515200</v>
      </c>
    </row>
    <row r="40" spans="2:3" ht="12.75">
      <c r="B40" s="607" t="s">
        <v>141</v>
      </c>
      <c r="C40" s="598">
        <v>69850</v>
      </c>
    </row>
    <row r="41" spans="2:3" ht="12.75">
      <c r="B41" s="608" t="s">
        <v>48</v>
      </c>
      <c r="C41" s="617">
        <f>7553306-220000</f>
        <v>7333306</v>
      </c>
    </row>
    <row r="42" spans="2:3" ht="12.75">
      <c r="B42" s="609" t="s">
        <v>81</v>
      </c>
      <c r="C42" s="618">
        <f>SUM(C43)</f>
        <v>2100000</v>
      </c>
    </row>
    <row r="43" spans="2:3" ht="12.75">
      <c r="B43" s="610" t="s">
        <v>155</v>
      </c>
      <c r="C43" s="619">
        <f>SUM(C44,C45)</f>
        <v>2100000</v>
      </c>
    </row>
    <row r="44" spans="2:3" ht="12.75">
      <c r="B44" s="611" t="s">
        <v>113</v>
      </c>
      <c r="C44" s="568">
        <v>1941000</v>
      </c>
    </row>
    <row r="45" spans="2:3" ht="13.5" thickBot="1">
      <c r="B45" s="611" t="s">
        <v>142</v>
      </c>
      <c r="C45" s="568">
        <v>159000</v>
      </c>
    </row>
    <row r="46" spans="2:3" ht="12.75">
      <c r="B46" s="624"/>
      <c r="C46" s="23"/>
    </row>
    <row r="47" spans="2:3" ht="12.75">
      <c r="B47" s="110" t="s">
        <v>87</v>
      </c>
      <c r="C47" s="571">
        <v>0</v>
      </c>
    </row>
    <row r="48" spans="2:3" ht="13.5" thickBot="1">
      <c r="B48" s="574"/>
      <c r="C48" s="64"/>
    </row>
    <row r="49" spans="2:3" ht="12.75">
      <c r="B49" s="595"/>
      <c r="C49" s="568"/>
    </row>
    <row r="50" spans="2:3" ht="12.75">
      <c r="B50" s="395" t="s">
        <v>159</v>
      </c>
      <c r="C50" s="571">
        <f>SUM(C13,C16-C33)</f>
        <v>544000</v>
      </c>
    </row>
    <row r="51" spans="2:3" ht="13.5" thickBot="1">
      <c r="B51" s="394"/>
      <c r="C51" s="565"/>
    </row>
    <row r="52" ht="12.75">
      <c r="B52" s="50"/>
    </row>
    <row r="53" ht="12.75">
      <c r="B53" s="50"/>
    </row>
    <row r="54" ht="12.75">
      <c r="B54" s="50"/>
    </row>
    <row r="55" ht="12.75">
      <c r="B55" s="50"/>
    </row>
    <row r="56" ht="12.75">
      <c r="B56" s="50"/>
    </row>
    <row r="57" ht="12.75">
      <c r="B57" s="50"/>
    </row>
    <row r="58" ht="12.75">
      <c r="B58" s="50"/>
    </row>
    <row r="59" ht="12.75">
      <c r="B59" s="50"/>
    </row>
    <row r="60" ht="12.75">
      <c r="B60" s="50"/>
    </row>
    <row r="61" ht="12.75">
      <c r="B61" s="50"/>
    </row>
    <row r="62" ht="12.75">
      <c r="B62" s="50"/>
    </row>
    <row r="63" ht="12.75">
      <c r="B63" s="50"/>
    </row>
    <row r="64" ht="12.75">
      <c r="B64" s="50"/>
    </row>
    <row r="65" ht="12.75">
      <c r="B65" s="50"/>
    </row>
    <row r="66" ht="12.75">
      <c r="B66" s="50"/>
    </row>
    <row r="67" ht="12.75">
      <c r="B67" s="50"/>
    </row>
    <row r="68" ht="12.75">
      <c r="B68" s="50"/>
    </row>
    <row r="69" ht="12.75">
      <c r="B69" s="50"/>
    </row>
    <row r="70" ht="12.75">
      <c r="B70" s="50"/>
    </row>
    <row r="71" ht="12.75">
      <c r="B71" s="50"/>
    </row>
    <row r="72" ht="12.75">
      <c r="B72" s="50"/>
    </row>
    <row r="73" ht="12.75">
      <c r="B73" s="50"/>
    </row>
    <row r="74" ht="12.75">
      <c r="B74" s="50"/>
    </row>
    <row r="75" spans="2:4" ht="12.75">
      <c r="B75" s="50"/>
      <c r="C75" s="45"/>
      <c r="D75" s="45"/>
    </row>
    <row r="76" spans="2:4" ht="12.75">
      <c r="B76" s="50"/>
      <c r="C76" s="45"/>
      <c r="D76" s="45"/>
    </row>
    <row r="77" spans="2:4" ht="12.75">
      <c r="B77" s="50"/>
      <c r="C77" s="45"/>
      <c r="D77" s="45"/>
    </row>
    <row r="78" spans="2:4" ht="12.75">
      <c r="B78" s="50"/>
      <c r="C78" s="45"/>
      <c r="D78" s="45"/>
    </row>
    <row r="79" spans="2:4" ht="12.75">
      <c r="B79" s="45"/>
      <c r="C79" s="45"/>
      <c r="D79" s="45"/>
    </row>
    <row r="80" spans="2:4" ht="12.75">
      <c r="B80" s="50"/>
      <c r="C80" s="45"/>
      <c r="D80" s="45"/>
    </row>
    <row r="81" spans="2:4" ht="12.75">
      <c r="B81" s="18"/>
      <c r="C81" s="18"/>
      <c r="D81" s="45"/>
    </row>
    <row r="82" spans="2:4" ht="12.75">
      <c r="B82" s="45"/>
      <c r="C82" s="45"/>
      <c r="D82" s="45"/>
    </row>
    <row r="83" spans="2:4" ht="12.75">
      <c r="B83" s="45"/>
      <c r="C83" s="45"/>
      <c r="D83" s="45"/>
    </row>
    <row r="84" spans="2:4" ht="12.75">
      <c r="B84" s="50"/>
      <c r="C84" s="49"/>
      <c r="D84" s="45"/>
    </row>
    <row r="85" spans="2:4" ht="12.75">
      <c r="B85" s="36"/>
      <c r="C85" s="44"/>
      <c r="D85" s="45"/>
    </row>
    <row r="86" spans="2:4" ht="12.75">
      <c r="B86" s="36"/>
      <c r="C86" s="44"/>
      <c r="D86" s="45"/>
    </row>
    <row r="87" spans="2:4" ht="12.75">
      <c r="B87" s="46"/>
      <c r="C87" s="44"/>
      <c r="D87" s="45"/>
    </row>
    <row r="88" spans="2:5" ht="12.75">
      <c r="B88" s="46"/>
      <c r="C88" s="54"/>
      <c r="D88" s="45"/>
      <c r="E88" s="79"/>
    </row>
    <row r="89" spans="2:5" ht="12.75">
      <c r="B89" s="45"/>
      <c r="C89" s="109"/>
      <c r="D89" s="45"/>
      <c r="E89" s="62"/>
    </row>
    <row r="90" spans="2:5" ht="12.75">
      <c r="B90" s="46"/>
      <c r="C90" s="109"/>
      <c r="D90" s="45"/>
      <c r="E90" s="62"/>
    </row>
    <row r="91" spans="2:5" ht="12.75">
      <c r="B91" s="46"/>
      <c r="C91" s="54"/>
      <c r="D91" s="45"/>
      <c r="E91" s="62"/>
    </row>
    <row r="92" spans="2:5" ht="12.75">
      <c r="B92" s="36"/>
      <c r="C92" s="44"/>
      <c r="D92" s="45"/>
      <c r="E92" s="62"/>
    </row>
    <row r="93" spans="2:5" ht="12.75">
      <c r="B93" s="48"/>
      <c r="C93" s="100"/>
      <c r="D93" s="45"/>
      <c r="E93" s="79"/>
    </row>
    <row r="94" spans="2:5" ht="12.75">
      <c r="B94" s="51"/>
      <c r="C94" s="47"/>
      <c r="D94" s="45"/>
      <c r="E94" s="62"/>
    </row>
    <row r="95" spans="2:5" ht="12.75">
      <c r="B95" s="51"/>
      <c r="C95" s="47"/>
      <c r="D95" s="49"/>
      <c r="E95" s="62"/>
    </row>
    <row r="96" spans="2:5" ht="12.75">
      <c r="B96" s="36"/>
      <c r="C96" s="44"/>
      <c r="D96" s="45"/>
      <c r="E96" s="62"/>
    </row>
    <row r="97" spans="2:5" ht="12.75">
      <c r="B97" s="50"/>
      <c r="C97" s="44"/>
      <c r="D97" s="45"/>
      <c r="E97" s="62"/>
    </row>
    <row r="98" spans="2:4" ht="12.75">
      <c r="B98" s="50"/>
      <c r="C98" s="44"/>
      <c r="D98" s="45"/>
    </row>
    <row r="99" spans="2:4" ht="12.75">
      <c r="B99" s="80"/>
      <c r="C99" s="44"/>
      <c r="D99" s="45"/>
    </row>
    <row r="100" spans="2:4" ht="12.75">
      <c r="B100" s="45"/>
      <c r="C100" s="49"/>
      <c r="D100" s="45"/>
    </row>
    <row r="101" spans="2:4" ht="12.75">
      <c r="B101" s="45"/>
      <c r="C101" s="49"/>
      <c r="D101" s="45"/>
    </row>
    <row r="102" spans="2:4" ht="12.75">
      <c r="B102" s="45"/>
      <c r="C102" s="49"/>
      <c r="D102" s="45"/>
    </row>
    <row r="103" spans="2:6" ht="12.75">
      <c r="B103" s="45"/>
      <c r="C103" s="49"/>
      <c r="D103" s="45"/>
      <c r="F103" s="62"/>
    </row>
    <row r="104" spans="2:4" ht="12.75">
      <c r="B104" s="98"/>
      <c r="C104" s="52"/>
      <c r="D104" s="45"/>
    </row>
    <row r="105" spans="2:4" ht="12.75">
      <c r="B105" s="50"/>
      <c r="C105" s="52"/>
      <c r="D105" s="45"/>
    </row>
    <row r="106" spans="2:4" ht="12.75">
      <c r="B106" s="50"/>
      <c r="C106" s="52"/>
      <c r="D106" s="45"/>
    </row>
    <row r="107" spans="2:4" ht="12.75">
      <c r="B107" s="45"/>
      <c r="C107" s="49"/>
      <c r="D107" s="45"/>
    </row>
    <row r="108" spans="2:4" ht="12.75">
      <c r="B108" s="45"/>
      <c r="C108" s="49"/>
      <c r="D108" s="45"/>
    </row>
    <row r="109" spans="2:4" ht="12.75">
      <c r="B109" s="48"/>
      <c r="C109" s="49"/>
      <c r="D109" s="45"/>
    </row>
    <row r="110" spans="2:4" ht="12.75">
      <c r="B110" s="51"/>
      <c r="C110" s="49"/>
      <c r="D110" s="45"/>
    </row>
    <row r="111" spans="2:4" ht="12.75">
      <c r="B111" s="50"/>
      <c r="C111" s="49"/>
      <c r="D111" s="45"/>
    </row>
    <row r="112" spans="2:4" ht="12.75">
      <c r="B112" s="50"/>
      <c r="C112" s="45"/>
      <c r="D112" s="45"/>
    </row>
    <row r="113" spans="2:4" ht="12.75">
      <c r="B113" s="50"/>
      <c r="C113" s="45"/>
      <c r="D113" s="45"/>
    </row>
    <row r="114" spans="2:4" ht="12.75">
      <c r="B114" s="50"/>
      <c r="C114" s="45"/>
      <c r="D114" s="45"/>
    </row>
    <row r="115" spans="2:4" ht="12.75">
      <c r="B115" s="50"/>
      <c r="C115" s="45"/>
      <c r="D115" s="45"/>
    </row>
    <row r="116" spans="2:4" ht="12.75">
      <c r="B116" s="50"/>
      <c r="C116" s="45"/>
      <c r="D116" s="45"/>
    </row>
    <row r="117" spans="2:4" ht="12.75">
      <c r="B117" s="45"/>
      <c r="C117" s="45"/>
      <c r="D117" s="45"/>
    </row>
    <row r="118" spans="2:4" ht="12.75">
      <c r="B118" s="50"/>
      <c r="C118" s="45"/>
      <c r="D118" s="45"/>
    </row>
    <row r="119" spans="2:4" ht="12.75">
      <c r="B119" s="45"/>
      <c r="C119" s="45"/>
      <c r="D119" s="45"/>
    </row>
    <row r="120" spans="2:4" ht="12.75">
      <c r="B120" s="45"/>
      <c r="C120" s="45"/>
      <c r="D120" s="45"/>
    </row>
    <row r="121" spans="2:4" ht="12.75">
      <c r="B121" s="45"/>
      <c r="C121" s="45"/>
      <c r="D121" s="45"/>
    </row>
    <row r="122" spans="2:4" ht="12.75">
      <c r="B122" s="45"/>
      <c r="C122" s="45"/>
      <c r="D122" s="49"/>
    </row>
    <row r="123" spans="2:4" ht="12.75">
      <c r="B123" s="45"/>
      <c r="C123" s="45"/>
      <c r="D123" s="49"/>
    </row>
    <row r="124" spans="2:4" ht="12.75">
      <c r="B124" s="45"/>
      <c r="C124" s="45"/>
      <c r="D124" s="45"/>
    </row>
    <row r="125" spans="2:4" ht="12.75">
      <c r="B125" s="45"/>
      <c r="C125" s="45"/>
      <c r="D125" s="45"/>
    </row>
    <row r="163" ht="12.75">
      <c r="D163" s="62"/>
    </row>
    <row r="164" ht="12.75">
      <c r="D164" s="62"/>
    </row>
    <row r="177" spans="1:5" ht="12.75">
      <c r="A177" s="46"/>
      <c r="B177" s="46"/>
      <c r="C177" s="46"/>
      <c r="D177" s="46"/>
      <c r="E177" s="46"/>
    </row>
    <row r="178" spans="1:5" ht="12.75">
      <c r="A178" s="46"/>
      <c r="B178" s="46"/>
      <c r="C178" s="46"/>
      <c r="D178" s="46"/>
      <c r="E178" s="46"/>
    </row>
    <row r="179" spans="1:5" ht="12.75">
      <c r="A179" s="46"/>
      <c r="B179" s="36"/>
      <c r="C179" s="46"/>
      <c r="D179" s="46"/>
      <c r="E179" s="46"/>
    </row>
    <row r="180" spans="1:5" ht="12.75">
      <c r="A180" s="46"/>
      <c r="B180" s="36"/>
      <c r="C180" s="46"/>
      <c r="D180" s="46"/>
      <c r="E180" s="46"/>
    </row>
    <row r="181" spans="1:5" ht="12.75">
      <c r="A181" s="46"/>
      <c r="B181" s="46"/>
      <c r="C181" s="46"/>
      <c r="D181" s="46"/>
      <c r="E181" s="46"/>
    </row>
    <row r="182" spans="1:5" ht="12.75">
      <c r="A182" s="46"/>
      <c r="B182" s="73"/>
      <c r="C182" s="46"/>
      <c r="D182" s="46"/>
      <c r="E182" s="46"/>
    </row>
    <row r="183" spans="1:5" ht="12.75">
      <c r="A183" s="46"/>
      <c r="B183" s="46"/>
      <c r="C183" s="46"/>
      <c r="D183" s="46"/>
      <c r="E183" s="46"/>
    </row>
    <row r="184" spans="1:5" ht="12.75">
      <c r="A184" s="46"/>
      <c r="B184" s="46"/>
      <c r="C184" s="46"/>
      <c r="D184" s="46"/>
      <c r="E184" s="46"/>
    </row>
    <row r="185" spans="1:5" ht="12.75">
      <c r="A185" s="46"/>
      <c r="B185" s="36"/>
      <c r="C185" s="46"/>
      <c r="D185" s="46"/>
      <c r="E185" s="46"/>
    </row>
    <row r="186" spans="1:5" ht="12.75">
      <c r="A186" s="46"/>
      <c r="B186" s="36"/>
      <c r="C186" s="46"/>
      <c r="D186" s="46"/>
      <c r="E186" s="46"/>
    </row>
    <row r="187" spans="1:5" ht="12.75">
      <c r="A187" s="46"/>
      <c r="B187" s="36"/>
      <c r="C187" s="46"/>
      <c r="D187" s="46"/>
      <c r="E187" s="46"/>
    </row>
    <row r="188" spans="1:5" ht="12.75">
      <c r="A188" s="46"/>
      <c r="B188" s="46"/>
      <c r="C188" s="46"/>
      <c r="D188" s="46"/>
      <c r="E188" s="46"/>
    </row>
    <row r="189" spans="1:5" ht="12.75">
      <c r="A189" s="46"/>
      <c r="B189" s="53"/>
      <c r="C189" s="46"/>
      <c r="D189" s="46"/>
      <c r="E189" s="46"/>
    </row>
    <row r="190" spans="1:5" ht="12.75">
      <c r="A190" s="46"/>
      <c r="B190" s="53"/>
      <c r="C190" s="46"/>
      <c r="D190" s="46"/>
      <c r="E190" s="46"/>
    </row>
    <row r="191" spans="1:5" ht="12.75">
      <c r="A191" s="46"/>
      <c r="B191" s="53"/>
      <c r="C191" s="46"/>
      <c r="D191" s="46"/>
      <c r="E191" s="46"/>
    </row>
    <row r="192" spans="1:5" ht="12.75">
      <c r="A192" s="46"/>
      <c r="B192" s="53"/>
      <c r="C192" s="46"/>
      <c r="D192" s="46"/>
      <c r="E192" s="46"/>
    </row>
    <row r="193" spans="1:5" ht="12.75">
      <c r="A193" s="46"/>
      <c r="B193" s="36"/>
      <c r="C193" s="46"/>
      <c r="D193" s="46"/>
      <c r="E193" s="46"/>
    </row>
    <row r="194" spans="1:5" ht="12.75">
      <c r="A194" s="46"/>
      <c r="B194" s="46"/>
      <c r="C194" s="46"/>
      <c r="D194" s="46"/>
      <c r="E194" s="46"/>
    </row>
    <row r="195" spans="1:5" ht="12.75">
      <c r="A195" s="46"/>
      <c r="B195" s="34"/>
      <c r="C195" s="46"/>
      <c r="D195" s="46"/>
      <c r="E195" s="46"/>
    </row>
    <row r="196" spans="1:5" ht="12.75">
      <c r="A196" s="46"/>
      <c r="B196" s="74"/>
      <c r="C196" s="46"/>
      <c r="D196" s="46"/>
      <c r="E196" s="46"/>
    </row>
    <row r="197" spans="1:5" ht="12.75">
      <c r="A197" s="46"/>
      <c r="B197" s="34"/>
      <c r="C197" s="46"/>
      <c r="D197" s="46"/>
      <c r="E197" s="46"/>
    </row>
    <row r="198" spans="1:5" ht="12.75">
      <c r="A198" s="46"/>
      <c r="B198" s="34"/>
      <c r="C198" s="46"/>
      <c r="D198" s="46"/>
      <c r="E198" s="46"/>
    </row>
    <row r="199" spans="1:5" ht="12.75">
      <c r="A199" s="46"/>
      <c r="B199" s="34"/>
      <c r="C199" s="46"/>
      <c r="D199" s="46"/>
      <c r="E199" s="46"/>
    </row>
    <row r="200" spans="1:5" ht="12.75">
      <c r="A200" s="46"/>
      <c r="B200" s="36"/>
      <c r="C200" s="46"/>
      <c r="D200" s="46"/>
      <c r="E200" s="46"/>
    </row>
    <row r="201" spans="1:5" ht="12.75">
      <c r="A201" s="46"/>
      <c r="B201" s="36"/>
      <c r="C201" s="46"/>
      <c r="D201" s="46"/>
      <c r="E201" s="46"/>
    </row>
    <row r="202" spans="1:5" ht="12.75">
      <c r="A202" s="46"/>
      <c r="B202" s="46"/>
      <c r="C202" s="46"/>
      <c r="D202" s="46"/>
      <c r="E202" s="46"/>
    </row>
    <row r="203" spans="1:5" ht="12.75">
      <c r="A203" s="46"/>
      <c r="B203" s="80"/>
      <c r="C203" s="46"/>
      <c r="D203" s="46"/>
      <c r="E203" s="46"/>
    </row>
    <row r="204" spans="1:5" ht="12.75">
      <c r="A204" s="46"/>
      <c r="B204" s="74"/>
      <c r="C204" s="46"/>
      <c r="D204" s="46"/>
      <c r="E204" s="46"/>
    </row>
    <row r="205" spans="1:5" ht="12.75">
      <c r="A205" s="46"/>
      <c r="B205" s="74"/>
      <c r="C205" s="46"/>
      <c r="D205" s="46"/>
      <c r="E205" s="46"/>
    </row>
    <row r="206" spans="1:5" ht="12.75">
      <c r="A206" s="46"/>
      <c r="B206" s="74"/>
      <c r="C206" s="46"/>
      <c r="D206" s="46"/>
      <c r="E206" s="46"/>
    </row>
    <row r="207" spans="1:5" ht="12.75">
      <c r="A207" s="46"/>
      <c r="B207" s="74"/>
      <c r="C207" s="46"/>
      <c r="D207" s="46"/>
      <c r="E207" s="46"/>
    </row>
    <row r="208" spans="1:5" ht="12.75">
      <c r="A208" s="46"/>
      <c r="B208" s="80"/>
      <c r="C208" s="46"/>
      <c r="D208" s="46"/>
      <c r="E208" s="46"/>
    </row>
    <row r="209" spans="1:5" ht="12.75">
      <c r="A209" s="46"/>
      <c r="B209" s="74"/>
      <c r="C209" s="46"/>
      <c r="D209" s="46"/>
      <c r="E209" s="46"/>
    </row>
    <row r="210" spans="1:5" ht="12.75">
      <c r="A210" s="46"/>
      <c r="B210" s="74"/>
      <c r="C210" s="46"/>
      <c r="D210" s="46"/>
      <c r="E210" s="46"/>
    </row>
    <row r="211" spans="1:5" ht="12.75">
      <c r="A211" s="46"/>
      <c r="B211" s="74"/>
      <c r="C211" s="46"/>
      <c r="D211" s="46"/>
      <c r="E211" s="46"/>
    </row>
    <row r="212" spans="1:5" ht="12.75">
      <c r="A212" s="46"/>
      <c r="B212" s="74"/>
      <c r="C212" s="46"/>
      <c r="D212" s="46"/>
      <c r="E212" s="46"/>
    </row>
    <row r="213" spans="1:5" ht="12.75">
      <c r="A213" s="46"/>
      <c r="B213" s="74"/>
      <c r="C213" s="46"/>
      <c r="D213" s="46"/>
      <c r="E213" s="46"/>
    </row>
    <row r="214" spans="1:5" ht="12.75">
      <c r="A214" s="46"/>
      <c r="B214" s="74"/>
      <c r="C214" s="46"/>
      <c r="D214" s="46"/>
      <c r="E214" s="46"/>
    </row>
    <row r="215" spans="1:5" ht="12.75">
      <c r="A215" s="46"/>
      <c r="B215" s="74"/>
      <c r="C215" s="46"/>
      <c r="D215" s="46"/>
      <c r="E215" s="46"/>
    </row>
    <row r="216" spans="1:5" ht="12.75">
      <c r="A216" s="46"/>
      <c r="B216" s="74"/>
      <c r="C216" s="46"/>
      <c r="D216" s="46"/>
      <c r="E216" s="46"/>
    </row>
    <row r="217" spans="1:5" ht="12.75">
      <c r="A217" s="46"/>
      <c r="B217" s="74"/>
      <c r="C217" s="46"/>
      <c r="D217" s="46"/>
      <c r="E217" s="46"/>
    </row>
    <row r="218" spans="1:5" ht="12.75">
      <c r="A218" s="46"/>
      <c r="B218" s="74"/>
      <c r="C218" s="46"/>
      <c r="D218" s="46"/>
      <c r="E218" s="46"/>
    </row>
    <row r="219" spans="1:5" ht="12.75">
      <c r="A219" s="46"/>
      <c r="B219" s="74"/>
      <c r="C219" s="46"/>
      <c r="D219" s="46"/>
      <c r="E219" s="46"/>
    </row>
    <row r="220" spans="1:5" ht="12.75">
      <c r="A220" s="46"/>
      <c r="B220" s="74"/>
      <c r="C220" s="46"/>
      <c r="D220" s="46"/>
      <c r="E220" s="46"/>
    </row>
    <row r="221" spans="1:5" ht="12.75">
      <c r="A221" s="46"/>
      <c r="B221" s="36"/>
      <c r="C221" s="46"/>
      <c r="D221" s="46"/>
      <c r="E221" s="46"/>
    </row>
    <row r="222" spans="1:5" ht="12.75">
      <c r="A222" s="46"/>
      <c r="B222" s="53"/>
      <c r="C222" s="46"/>
      <c r="D222" s="46"/>
      <c r="E222" s="46"/>
    </row>
    <row r="223" spans="1:5" ht="12.75">
      <c r="A223" s="46"/>
      <c r="B223" s="74"/>
      <c r="C223" s="46"/>
      <c r="D223" s="46"/>
      <c r="E223" s="46"/>
    </row>
    <row r="224" spans="1:5" ht="12.75">
      <c r="A224" s="46"/>
      <c r="B224" s="74"/>
      <c r="C224" s="46"/>
      <c r="D224" s="46"/>
      <c r="E224" s="46"/>
    </row>
    <row r="225" spans="1:5" ht="12.75">
      <c r="A225" s="46"/>
      <c r="B225" s="74"/>
      <c r="C225" s="46"/>
      <c r="D225" s="46"/>
      <c r="E225" s="46"/>
    </row>
    <row r="226" spans="1:5" ht="12.75">
      <c r="A226" s="46"/>
      <c r="B226" s="74"/>
      <c r="C226" s="46"/>
      <c r="D226" s="46"/>
      <c r="E226" s="46"/>
    </row>
    <row r="227" spans="1:5" ht="12.75">
      <c r="A227" s="46"/>
      <c r="B227" s="74"/>
      <c r="C227" s="46"/>
      <c r="D227" s="46"/>
      <c r="E227" s="46"/>
    </row>
    <row r="228" spans="1:5" ht="12.75">
      <c r="A228" s="46"/>
      <c r="B228" s="36"/>
      <c r="C228" s="46"/>
      <c r="D228" s="46"/>
      <c r="E228" s="46"/>
    </row>
    <row r="229" spans="1:5" ht="12.75">
      <c r="A229" s="46"/>
      <c r="B229" s="46"/>
      <c r="C229" s="46"/>
      <c r="D229" s="46"/>
      <c r="E229" s="46"/>
    </row>
    <row r="230" spans="1:5" ht="12.75">
      <c r="A230" s="46"/>
      <c r="B230" s="46"/>
      <c r="C230" s="46"/>
      <c r="D230" s="46"/>
      <c r="E230" s="46"/>
    </row>
    <row r="231" spans="1:5" ht="12.75">
      <c r="A231" s="46"/>
      <c r="B231" s="46"/>
      <c r="C231" s="46"/>
      <c r="D231" s="46"/>
      <c r="E231" s="46"/>
    </row>
    <row r="232" spans="1:5" ht="12.75">
      <c r="A232" s="46"/>
      <c r="B232" s="46"/>
      <c r="C232" s="46"/>
      <c r="D232" s="46"/>
      <c r="E232" s="46"/>
    </row>
    <row r="233" spans="1:5" ht="12.75">
      <c r="A233" s="46"/>
      <c r="B233" s="46"/>
      <c r="C233" s="46"/>
      <c r="D233" s="46"/>
      <c r="E233" s="46"/>
    </row>
    <row r="234" spans="1:5" ht="12.75">
      <c r="A234" s="46"/>
      <c r="B234" s="46"/>
      <c r="C234" s="46"/>
      <c r="D234" s="46"/>
      <c r="E234" s="46"/>
    </row>
    <row r="235" spans="1:5" ht="12.75">
      <c r="A235" s="46"/>
      <c r="B235" s="46"/>
      <c r="C235" s="46"/>
      <c r="D235" s="46"/>
      <c r="E235" s="46"/>
    </row>
    <row r="236" spans="1:5" ht="12.75">
      <c r="A236" s="46"/>
      <c r="B236" s="46"/>
      <c r="C236" s="46"/>
      <c r="D236" s="46"/>
      <c r="E236" s="46"/>
    </row>
    <row r="237" spans="1:5" ht="12.75">
      <c r="A237" s="46"/>
      <c r="B237" s="46"/>
      <c r="C237" s="46"/>
      <c r="D237" s="46"/>
      <c r="E237" s="46"/>
    </row>
    <row r="238" spans="1:5" ht="12.75">
      <c r="A238" s="46"/>
      <c r="B238" s="46"/>
      <c r="C238" s="46"/>
      <c r="D238" s="46"/>
      <c r="E238" s="46"/>
    </row>
    <row r="239" spans="1:5" ht="12.75">
      <c r="A239" s="46"/>
      <c r="B239" s="46"/>
      <c r="C239" s="46"/>
      <c r="D239" s="46"/>
      <c r="E239" s="46"/>
    </row>
    <row r="240" spans="1:5" ht="12.75">
      <c r="A240" s="46"/>
      <c r="B240" s="46"/>
      <c r="C240" s="46"/>
      <c r="D240" s="46"/>
      <c r="E240" s="46"/>
    </row>
    <row r="241" spans="1:5" ht="12.75">
      <c r="A241" s="46"/>
      <c r="B241" s="46"/>
      <c r="C241" s="46"/>
      <c r="D241" s="46"/>
      <c r="E241" s="46"/>
    </row>
    <row r="242" spans="1:5" ht="12.75">
      <c r="A242" s="46"/>
      <c r="B242" s="46"/>
      <c r="C242" s="46"/>
      <c r="D242" s="46"/>
      <c r="E242" s="46"/>
    </row>
    <row r="243" spans="1:5" ht="12.75">
      <c r="A243" s="46"/>
      <c r="B243" s="46"/>
      <c r="C243" s="46"/>
      <c r="D243" s="46"/>
      <c r="E243" s="46"/>
    </row>
    <row r="244" spans="1:5" ht="12.75">
      <c r="A244" s="46"/>
      <c r="B244" s="46"/>
      <c r="C244" s="46"/>
      <c r="D244" s="46"/>
      <c r="E244" s="46"/>
    </row>
    <row r="245" spans="1:5" ht="12.75">
      <c r="A245" s="46"/>
      <c r="B245" s="46"/>
      <c r="C245" s="46"/>
      <c r="D245" s="46"/>
      <c r="E245" s="46"/>
    </row>
    <row r="246" spans="1:5" ht="12.75">
      <c r="A246" s="46"/>
      <c r="B246" s="46"/>
      <c r="C246" s="46"/>
      <c r="D246" s="46"/>
      <c r="E246" s="46"/>
    </row>
    <row r="247" spans="1:5" ht="12.75">
      <c r="A247" s="46"/>
      <c r="B247" s="46"/>
      <c r="C247" s="46"/>
      <c r="D247" s="46"/>
      <c r="E247" s="46"/>
    </row>
    <row r="248" spans="1:5" ht="12.75">
      <c r="A248" s="46"/>
      <c r="B248" s="46"/>
      <c r="C248" s="46"/>
      <c r="D248" s="46"/>
      <c r="E248" s="46"/>
    </row>
    <row r="249" spans="1:5" ht="12.75">
      <c r="A249" s="46"/>
      <c r="B249" s="46"/>
      <c r="C249" s="46"/>
      <c r="D249" s="46"/>
      <c r="E249" s="46"/>
    </row>
    <row r="250" spans="1:5" ht="12.75">
      <c r="A250" s="46"/>
      <c r="B250" s="46"/>
      <c r="C250" s="46"/>
      <c r="D250" s="46"/>
      <c r="E250" s="46"/>
    </row>
    <row r="251" spans="1:5" ht="12.75">
      <c r="A251" s="46"/>
      <c r="B251" s="46"/>
      <c r="C251" s="46"/>
      <c r="D251" s="46"/>
      <c r="E251" s="46"/>
    </row>
    <row r="252" spans="1:5" ht="12.75">
      <c r="A252" s="46"/>
      <c r="B252" s="46"/>
      <c r="C252" s="46"/>
      <c r="D252" s="46"/>
      <c r="E252" s="46"/>
    </row>
    <row r="253" spans="1:5" ht="12.75">
      <c r="A253" s="46"/>
      <c r="B253" s="46"/>
      <c r="C253" s="46"/>
      <c r="D253" s="46"/>
      <c r="E253" s="46"/>
    </row>
    <row r="254" spans="1:5" ht="12.75">
      <c r="A254" s="46"/>
      <c r="B254" s="46"/>
      <c r="C254" s="46"/>
      <c r="D254" s="46"/>
      <c r="E254" s="46"/>
    </row>
    <row r="255" spans="1:5" ht="12.75">
      <c r="A255" s="46"/>
      <c r="B255" s="46"/>
      <c r="C255" s="46"/>
      <c r="D255" s="46"/>
      <c r="E255" s="46"/>
    </row>
    <row r="256" spans="1:5" ht="12.75">
      <c r="A256" s="46"/>
      <c r="B256" s="46"/>
      <c r="C256" s="46"/>
      <c r="D256" s="46"/>
      <c r="E256" s="46"/>
    </row>
    <row r="257" spans="1:5" ht="12.75">
      <c r="A257" s="46"/>
      <c r="B257" s="46"/>
      <c r="C257" s="46"/>
      <c r="D257" s="46"/>
      <c r="E257" s="46"/>
    </row>
    <row r="258" spans="1:5" ht="12.75">
      <c r="A258" s="46"/>
      <c r="B258" s="46"/>
      <c r="C258" s="46"/>
      <c r="D258" s="46"/>
      <c r="E258" s="46"/>
    </row>
    <row r="259" spans="1:5" ht="12.75">
      <c r="A259" s="46"/>
      <c r="B259" s="46"/>
      <c r="C259" s="46"/>
      <c r="D259" s="46"/>
      <c r="E259" s="46"/>
    </row>
    <row r="260" spans="1:5" ht="12.75">
      <c r="A260" s="46"/>
      <c r="B260" s="46"/>
      <c r="C260" s="46"/>
      <c r="D260" s="46"/>
      <c r="E260" s="46"/>
    </row>
    <row r="261" spans="1:5" ht="12.75">
      <c r="A261" s="46"/>
      <c r="B261" s="46"/>
      <c r="C261" s="46"/>
      <c r="D261" s="46"/>
      <c r="E261" s="46"/>
    </row>
    <row r="262" spans="1:5" ht="12.75">
      <c r="A262" s="46"/>
      <c r="B262" s="46"/>
      <c r="C262" s="46"/>
      <c r="D262" s="46"/>
      <c r="E262" s="46"/>
    </row>
    <row r="263" spans="1:5" ht="12.75">
      <c r="A263" s="46"/>
      <c r="B263" s="46"/>
      <c r="C263" s="46"/>
      <c r="D263" s="46"/>
      <c r="E263" s="46"/>
    </row>
    <row r="264" spans="1:5" ht="12.75">
      <c r="A264" s="46"/>
      <c r="B264" s="46"/>
      <c r="C264" s="46"/>
      <c r="D264" s="46"/>
      <c r="E264" s="46"/>
    </row>
    <row r="265" spans="1:5" ht="12.75">
      <c r="A265" s="46"/>
      <c r="B265" s="46"/>
      <c r="C265" s="46"/>
      <c r="D265" s="46"/>
      <c r="E265" s="46"/>
    </row>
    <row r="266" spans="1:5" ht="12.75">
      <c r="A266" s="46"/>
      <c r="B266" s="46"/>
      <c r="C266" s="46"/>
      <c r="D266" s="46"/>
      <c r="E266" s="46"/>
    </row>
    <row r="267" spans="1:5" ht="12.75">
      <c r="A267" s="46"/>
      <c r="B267" s="46"/>
      <c r="C267" s="46"/>
      <c r="D267" s="46"/>
      <c r="E267" s="46"/>
    </row>
    <row r="268" spans="1:5" ht="12.75">
      <c r="A268" s="46"/>
      <c r="B268" s="46"/>
      <c r="C268" s="46"/>
      <c r="D268" s="46"/>
      <c r="E268" s="46"/>
    </row>
    <row r="269" spans="1:5" ht="12.75">
      <c r="A269" s="46"/>
      <c r="B269" s="46"/>
      <c r="C269" s="46"/>
      <c r="D269" s="46"/>
      <c r="E269" s="46"/>
    </row>
    <row r="270" spans="1:5" ht="12.75">
      <c r="A270" s="46"/>
      <c r="B270" s="46"/>
      <c r="C270" s="46"/>
      <c r="D270" s="46"/>
      <c r="E270" s="46"/>
    </row>
    <row r="271" spans="1:5" ht="12.75">
      <c r="A271" s="46"/>
      <c r="B271" s="46"/>
      <c r="C271" s="46"/>
      <c r="D271" s="46"/>
      <c r="E271" s="46"/>
    </row>
    <row r="272" spans="1:5" ht="12.75">
      <c r="A272" s="46"/>
      <c r="B272" s="46"/>
      <c r="C272" s="46"/>
      <c r="D272" s="46"/>
      <c r="E272" s="46"/>
    </row>
    <row r="273" spans="1:5" ht="12.75">
      <c r="A273" s="46"/>
      <c r="B273" s="46"/>
      <c r="C273" s="46"/>
      <c r="D273" s="46"/>
      <c r="E273" s="46"/>
    </row>
    <row r="274" spans="1:5" ht="12.75">
      <c r="A274" s="46"/>
      <c r="B274" s="46"/>
      <c r="C274" s="46"/>
      <c r="D274" s="46"/>
      <c r="E274" s="46"/>
    </row>
    <row r="275" spans="1:5" ht="12.75">
      <c r="A275" s="46"/>
      <c r="B275" s="46"/>
      <c r="C275" s="46"/>
      <c r="D275" s="46"/>
      <c r="E275" s="46"/>
    </row>
    <row r="276" spans="1:5" ht="12.75">
      <c r="A276" s="46"/>
      <c r="B276" s="46"/>
      <c r="C276" s="46"/>
      <c r="D276" s="46"/>
      <c r="E276" s="46"/>
    </row>
    <row r="277" spans="1:5" ht="12.75">
      <c r="A277" s="46"/>
      <c r="B277" s="46"/>
      <c r="C277" s="46"/>
      <c r="D277" s="46"/>
      <c r="E277" s="46"/>
    </row>
    <row r="278" spans="1:5" ht="12.75">
      <c r="A278" s="46"/>
      <c r="B278" s="46"/>
      <c r="C278" s="46"/>
      <c r="D278" s="46"/>
      <c r="E278" s="46"/>
    </row>
    <row r="279" spans="1:5" ht="12.75">
      <c r="A279" s="46"/>
      <c r="B279" s="46"/>
      <c r="C279" s="46"/>
      <c r="D279" s="46"/>
      <c r="E279" s="46"/>
    </row>
    <row r="280" spans="1:5" ht="12.75">
      <c r="A280" s="46"/>
      <c r="B280" s="46"/>
      <c r="C280" s="46"/>
      <c r="D280" s="46"/>
      <c r="E280" s="46"/>
    </row>
    <row r="281" spans="1:5" ht="12.75">
      <c r="A281" s="46"/>
      <c r="B281" s="46"/>
      <c r="C281" s="46"/>
      <c r="D281" s="46"/>
      <c r="E281" s="46"/>
    </row>
    <row r="282" spans="1:5" ht="12.75">
      <c r="A282" s="46"/>
      <c r="B282" s="46"/>
      <c r="C282" s="46"/>
      <c r="D282" s="46"/>
      <c r="E282" s="46"/>
    </row>
    <row r="283" spans="1:5" ht="12.75">
      <c r="A283" s="46"/>
      <c r="B283" s="46"/>
      <c r="C283" s="46"/>
      <c r="D283" s="46"/>
      <c r="E283" s="46"/>
    </row>
    <row r="284" spans="1:5" ht="12.75">
      <c r="A284" s="46"/>
      <c r="B284" s="46"/>
      <c r="C284" s="46"/>
      <c r="D284" s="46"/>
      <c r="E284" s="46"/>
    </row>
    <row r="285" spans="1:5" ht="12.75">
      <c r="A285" s="46"/>
      <c r="B285" s="46"/>
      <c r="C285" s="46"/>
      <c r="D285" s="46"/>
      <c r="E285" s="46"/>
    </row>
    <row r="286" spans="1:5" ht="12.75">
      <c r="A286" s="46"/>
      <c r="B286" s="46"/>
      <c r="C286" s="46"/>
      <c r="D286" s="46"/>
      <c r="E286" s="46"/>
    </row>
    <row r="287" spans="1:5" ht="12.75">
      <c r="A287" s="46"/>
      <c r="B287" s="46"/>
      <c r="C287" s="46"/>
      <c r="D287" s="46"/>
      <c r="E287" s="46"/>
    </row>
    <row r="288" spans="1:5" ht="12.75">
      <c r="A288" s="46"/>
      <c r="B288" s="46"/>
      <c r="C288" s="46"/>
      <c r="D288" s="46"/>
      <c r="E288" s="46"/>
    </row>
    <row r="289" spans="1:5" ht="12.75">
      <c r="A289" s="46"/>
      <c r="B289" s="46"/>
      <c r="C289" s="46"/>
      <c r="D289" s="46"/>
      <c r="E289" s="46"/>
    </row>
    <row r="290" spans="1:5" ht="12.75">
      <c r="A290" s="46"/>
      <c r="B290" s="36"/>
      <c r="C290" s="46"/>
      <c r="D290" s="46"/>
      <c r="E290" s="46"/>
    </row>
    <row r="291" spans="1:5" ht="12.75">
      <c r="A291" s="46"/>
      <c r="B291" s="46"/>
      <c r="C291" s="46"/>
      <c r="D291" s="46"/>
      <c r="E291" s="46"/>
    </row>
    <row r="292" spans="1:5" ht="12.75">
      <c r="A292" s="46"/>
      <c r="B292" s="73"/>
      <c r="C292" s="46"/>
      <c r="D292" s="46"/>
      <c r="E292" s="46"/>
    </row>
    <row r="293" spans="1:5" ht="12.75">
      <c r="A293" s="46"/>
      <c r="B293" s="46"/>
      <c r="C293" s="46"/>
      <c r="D293" s="46"/>
      <c r="E293" s="46"/>
    </row>
    <row r="294" spans="1:5" ht="12.75">
      <c r="A294" s="46"/>
      <c r="B294" s="46"/>
      <c r="C294" s="46"/>
      <c r="D294" s="46"/>
      <c r="E294" s="46"/>
    </row>
    <row r="295" spans="1:5" ht="12.75">
      <c r="A295" s="46"/>
      <c r="B295" s="46"/>
      <c r="C295" s="46"/>
      <c r="D295" s="46"/>
      <c r="E295" s="46"/>
    </row>
    <row r="296" spans="1:5" ht="12.75">
      <c r="A296" s="46"/>
      <c r="B296" s="46"/>
      <c r="C296" s="46"/>
      <c r="D296" s="46"/>
      <c r="E296" s="46"/>
    </row>
    <row r="297" spans="1:5" ht="12.75">
      <c r="A297" s="46"/>
      <c r="B297" s="36"/>
      <c r="C297" s="46"/>
      <c r="D297" s="46"/>
      <c r="E297" s="46"/>
    </row>
    <row r="298" spans="1:5" ht="12.75">
      <c r="A298" s="46"/>
      <c r="B298" s="46"/>
      <c r="C298" s="46"/>
      <c r="D298" s="46"/>
      <c r="E298" s="46"/>
    </row>
    <row r="299" spans="1:5" ht="12.75">
      <c r="A299" s="46"/>
      <c r="B299" s="36"/>
      <c r="C299" s="46"/>
      <c r="D299" s="46"/>
      <c r="E299" s="46"/>
    </row>
    <row r="300" spans="1:5" ht="12.75">
      <c r="A300" s="46"/>
      <c r="B300" s="36"/>
      <c r="C300" s="46"/>
      <c r="D300" s="46"/>
      <c r="E300" s="46"/>
    </row>
    <row r="301" spans="1:5" ht="12.75">
      <c r="A301" s="46"/>
      <c r="B301" s="46"/>
      <c r="C301" s="46"/>
      <c r="D301" s="46"/>
      <c r="E301" s="46"/>
    </row>
    <row r="302" spans="1:5" ht="12.75">
      <c r="A302" s="46"/>
      <c r="B302" s="46"/>
      <c r="C302" s="46"/>
      <c r="D302" s="46"/>
      <c r="E302" s="46"/>
    </row>
    <row r="303" spans="1:5" ht="12.75">
      <c r="A303" s="46"/>
      <c r="B303" s="46"/>
      <c r="C303" s="46"/>
      <c r="D303" s="46"/>
      <c r="E303" s="46"/>
    </row>
    <row r="304" spans="1:5" ht="12.75">
      <c r="A304" s="46"/>
      <c r="B304" s="46"/>
      <c r="C304" s="46"/>
      <c r="D304" s="46"/>
      <c r="E304" s="46"/>
    </row>
    <row r="305" spans="1:5" ht="12.75">
      <c r="A305" s="46"/>
      <c r="B305" s="46"/>
      <c r="C305" s="46"/>
      <c r="D305" s="46"/>
      <c r="E305" s="46"/>
    </row>
    <row r="306" spans="1:5" ht="12.75">
      <c r="A306" s="46"/>
      <c r="B306" s="36"/>
      <c r="C306" s="46"/>
      <c r="D306" s="46"/>
      <c r="E306" s="46"/>
    </row>
    <row r="307" spans="1:5" ht="12.75">
      <c r="A307" s="46"/>
      <c r="B307" s="36"/>
      <c r="C307" s="46"/>
      <c r="D307" s="46"/>
      <c r="E307" s="46"/>
    </row>
    <row r="308" spans="1:5" ht="12.75">
      <c r="A308" s="46"/>
      <c r="B308" s="46"/>
      <c r="C308" s="46"/>
      <c r="D308" s="46"/>
      <c r="E308" s="46"/>
    </row>
    <row r="309" spans="1:5" ht="12.75">
      <c r="A309" s="46"/>
      <c r="B309" s="74"/>
      <c r="C309" s="46"/>
      <c r="D309" s="46"/>
      <c r="E309" s="46"/>
    </row>
    <row r="310" spans="1:5" ht="12.75">
      <c r="A310" s="46"/>
      <c r="B310" s="74"/>
      <c r="C310" s="46"/>
      <c r="D310" s="46"/>
      <c r="E310" s="46"/>
    </row>
    <row r="311" spans="1:5" ht="12.75">
      <c r="A311" s="46"/>
      <c r="B311" s="74"/>
      <c r="C311" s="46"/>
      <c r="D311" s="46"/>
      <c r="E311" s="46"/>
    </row>
    <row r="312" spans="1:5" ht="12.75">
      <c r="A312" s="46"/>
      <c r="B312" s="74"/>
      <c r="C312" s="46"/>
      <c r="D312" s="46"/>
      <c r="E312" s="46"/>
    </row>
    <row r="313" spans="1:5" ht="12.75">
      <c r="A313" s="46"/>
      <c r="B313" s="74"/>
      <c r="C313" s="46"/>
      <c r="D313" s="46"/>
      <c r="E313" s="46"/>
    </row>
    <row r="314" spans="1:5" ht="12.75">
      <c r="A314" s="46"/>
      <c r="B314" s="74"/>
      <c r="C314" s="46"/>
      <c r="D314" s="46"/>
      <c r="E314" s="46"/>
    </row>
    <row r="315" spans="1:5" ht="12.75">
      <c r="A315" s="46"/>
      <c r="B315" s="74"/>
      <c r="C315" s="46"/>
      <c r="D315" s="46"/>
      <c r="E315" s="46"/>
    </row>
    <row r="316" spans="1:5" ht="12.75">
      <c r="A316" s="46"/>
      <c r="B316" s="74"/>
      <c r="C316" s="46"/>
      <c r="D316" s="46"/>
      <c r="E316" s="46"/>
    </row>
    <row r="317" spans="1:5" ht="12.75">
      <c r="A317" s="46"/>
      <c r="B317" s="74"/>
      <c r="C317" s="46"/>
      <c r="D317" s="46"/>
      <c r="E317" s="46"/>
    </row>
    <row r="318" spans="1:5" ht="12.75">
      <c r="A318" s="46"/>
      <c r="B318" s="74"/>
      <c r="C318" s="46"/>
      <c r="D318" s="46"/>
      <c r="E318" s="46"/>
    </row>
    <row r="319" spans="1:5" ht="12.75">
      <c r="A319" s="46"/>
      <c r="B319" s="74"/>
      <c r="C319" s="46"/>
      <c r="D319" s="46"/>
      <c r="E319" s="46"/>
    </row>
    <row r="320" spans="1:5" ht="12.75">
      <c r="A320" s="46"/>
      <c r="B320" s="74"/>
      <c r="C320" s="46"/>
      <c r="D320" s="46"/>
      <c r="E320" s="46"/>
    </row>
    <row r="321" spans="1:5" ht="12.75">
      <c r="A321" s="46"/>
      <c r="B321" s="46"/>
      <c r="C321" s="46"/>
      <c r="D321" s="46"/>
      <c r="E321" s="46"/>
    </row>
    <row r="322" spans="1:5" ht="12.75">
      <c r="A322" s="46"/>
      <c r="B322" s="46"/>
      <c r="C322" s="46"/>
      <c r="D322" s="46"/>
      <c r="E322" s="46"/>
    </row>
    <row r="323" spans="1:5" ht="12.75">
      <c r="A323" s="46"/>
      <c r="B323" s="46"/>
      <c r="C323" s="46"/>
      <c r="D323" s="46"/>
      <c r="E323" s="46"/>
    </row>
    <row r="324" spans="1:5" ht="12.75">
      <c r="A324" s="46"/>
      <c r="B324" s="46"/>
      <c r="C324" s="46"/>
      <c r="D324" s="46"/>
      <c r="E324" s="46"/>
    </row>
    <row r="325" spans="1:5" ht="12.75">
      <c r="A325" s="46"/>
      <c r="B325" s="46"/>
      <c r="C325" s="46"/>
      <c r="D325" s="46"/>
      <c r="E325" s="46"/>
    </row>
    <row r="326" spans="1:5" ht="12.75">
      <c r="A326" s="46"/>
      <c r="B326" s="46"/>
      <c r="C326" s="46"/>
      <c r="D326" s="46"/>
      <c r="E326" s="46"/>
    </row>
    <row r="327" spans="1:5" ht="12.75">
      <c r="A327" s="46"/>
      <c r="B327" s="46"/>
      <c r="C327" s="46"/>
      <c r="D327" s="46"/>
      <c r="E327" s="46"/>
    </row>
    <row r="328" spans="1:5" ht="12.75">
      <c r="A328" s="46"/>
      <c r="B328" s="46"/>
      <c r="C328" s="46"/>
      <c r="D328" s="46"/>
      <c r="E328" s="46"/>
    </row>
    <row r="329" spans="1:5" ht="12.75">
      <c r="A329" s="46"/>
      <c r="B329" s="46"/>
      <c r="C329" s="46"/>
      <c r="D329" s="46"/>
      <c r="E329" s="46"/>
    </row>
    <row r="330" spans="1:5" ht="12.75">
      <c r="A330" s="46"/>
      <c r="B330" s="46"/>
      <c r="C330" s="46"/>
      <c r="D330" s="46"/>
      <c r="E330" s="46"/>
    </row>
    <row r="331" spans="1:5" ht="12.75">
      <c r="A331" s="46"/>
      <c r="B331" s="46"/>
      <c r="C331" s="46"/>
      <c r="D331" s="46"/>
      <c r="E331" s="46"/>
    </row>
    <row r="332" spans="1:5" ht="12.75">
      <c r="A332" s="46"/>
      <c r="B332" s="46"/>
      <c r="C332" s="46"/>
      <c r="D332" s="46"/>
      <c r="E332" s="46"/>
    </row>
    <row r="333" spans="1:5" ht="12.75">
      <c r="A333" s="46"/>
      <c r="B333" s="46"/>
      <c r="C333" s="46"/>
      <c r="D333" s="46"/>
      <c r="E333" s="46"/>
    </row>
    <row r="334" spans="1:5" ht="12.75">
      <c r="A334" s="46"/>
      <c r="B334" s="46"/>
      <c r="C334" s="46"/>
      <c r="D334" s="46"/>
      <c r="E334" s="46"/>
    </row>
    <row r="335" spans="1:5" ht="12.75">
      <c r="A335" s="46"/>
      <c r="B335" s="46"/>
      <c r="C335" s="46"/>
      <c r="D335" s="46"/>
      <c r="E335" s="46"/>
    </row>
    <row r="336" spans="1:5" ht="12.75">
      <c r="A336" s="46"/>
      <c r="B336" s="46"/>
      <c r="C336" s="46"/>
      <c r="D336" s="46"/>
      <c r="E336" s="46"/>
    </row>
    <row r="337" spans="1:5" ht="12.75">
      <c r="A337" s="46"/>
      <c r="B337" s="46"/>
      <c r="C337" s="46"/>
      <c r="D337" s="46"/>
      <c r="E337" s="46"/>
    </row>
    <row r="338" spans="1:5" ht="12.75">
      <c r="A338" s="46"/>
      <c r="B338" s="46"/>
      <c r="C338" s="46"/>
      <c r="D338" s="46"/>
      <c r="E338" s="46"/>
    </row>
    <row r="339" spans="1:5" ht="12.75">
      <c r="A339" s="46"/>
      <c r="B339" s="46"/>
      <c r="C339" s="46"/>
      <c r="D339" s="46"/>
      <c r="E339" s="46"/>
    </row>
    <row r="340" spans="1:5" ht="12.75">
      <c r="A340" s="46"/>
      <c r="B340" s="46"/>
      <c r="C340" s="46"/>
      <c r="D340" s="46"/>
      <c r="E340" s="46"/>
    </row>
    <row r="341" spans="1:5" ht="12.75">
      <c r="A341" s="46"/>
      <c r="B341" s="46"/>
      <c r="C341" s="46"/>
      <c r="D341" s="46"/>
      <c r="E341" s="46"/>
    </row>
    <row r="342" spans="1:5" ht="12.75">
      <c r="A342" s="46"/>
      <c r="B342" s="46"/>
      <c r="C342" s="46"/>
      <c r="D342" s="46"/>
      <c r="E342" s="46"/>
    </row>
    <row r="343" spans="1:5" ht="12.75">
      <c r="A343" s="46"/>
      <c r="B343" s="46"/>
      <c r="C343" s="46"/>
      <c r="D343" s="46"/>
      <c r="E343" s="46"/>
    </row>
    <row r="344" spans="1:5" ht="12.75">
      <c r="A344" s="46"/>
      <c r="B344" s="46"/>
      <c r="C344" s="46"/>
      <c r="D344" s="46"/>
      <c r="E344" s="46"/>
    </row>
    <row r="345" spans="1:5" ht="12.75">
      <c r="A345" s="46"/>
      <c r="B345" s="46"/>
      <c r="C345" s="46"/>
      <c r="D345" s="46"/>
      <c r="E345" s="46"/>
    </row>
    <row r="346" spans="1:5" ht="12.75">
      <c r="A346" s="46"/>
      <c r="B346" s="46"/>
      <c r="C346" s="46"/>
      <c r="D346" s="46"/>
      <c r="E346" s="46"/>
    </row>
    <row r="347" spans="1:5" ht="12.75">
      <c r="A347" s="46"/>
      <c r="B347" s="46"/>
      <c r="C347" s="46"/>
      <c r="D347" s="46"/>
      <c r="E347" s="46"/>
    </row>
    <row r="348" spans="1:5" ht="12.75">
      <c r="A348" s="46"/>
      <c r="B348" s="46"/>
      <c r="C348" s="46"/>
      <c r="D348" s="46"/>
      <c r="E348" s="46"/>
    </row>
    <row r="349" spans="1:5" ht="12.75">
      <c r="A349" s="46"/>
      <c r="B349" s="36"/>
      <c r="C349" s="46"/>
      <c r="D349" s="46"/>
      <c r="E349" s="46"/>
    </row>
    <row r="350" spans="1:5" ht="12.75">
      <c r="A350" s="46"/>
      <c r="B350" s="46"/>
      <c r="C350" s="46"/>
      <c r="D350" s="46"/>
      <c r="E350" s="46"/>
    </row>
    <row r="351" spans="1:5" ht="12.75">
      <c r="A351" s="46"/>
      <c r="B351" s="46"/>
      <c r="C351" s="46"/>
      <c r="D351" s="46"/>
      <c r="E351" s="46"/>
    </row>
    <row r="352" spans="1:5" ht="12.75">
      <c r="A352" s="46"/>
      <c r="B352" s="46"/>
      <c r="C352" s="46"/>
      <c r="D352" s="46"/>
      <c r="E352" s="46"/>
    </row>
    <row r="353" spans="1:5" ht="12.75">
      <c r="A353" s="46"/>
      <c r="B353" s="46"/>
      <c r="C353" s="46"/>
      <c r="D353" s="46"/>
      <c r="E353" s="46"/>
    </row>
    <row r="354" spans="1:5" ht="12.75">
      <c r="A354" s="46"/>
      <c r="B354" s="46"/>
      <c r="C354" s="46"/>
      <c r="D354" s="46"/>
      <c r="E354" s="46"/>
    </row>
    <row r="355" spans="1:5" ht="12.75">
      <c r="A355" s="46"/>
      <c r="B355" s="46"/>
      <c r="C355" s="46"/>
      <c r="D355" s="46"/>
      <c r="E355" s="46"/>
    </row>
    <row r="356" spans="1:5" ht="12.75">
      <c r="A356" s="46"/>
      <c r="B356" s="46"/>
      <c r="C356" s="46"/>
      <c r="D356" s="46"/>
      <c r="E356" s="46"/>
    </row>
    <row r="357" spans="1:5" ht="12.75">
      <c r="A357" s="46"/>
      <c r="B357" s="46"/>
      <c r="C357" s="46"/>
      <c r="D357" s="46"/>
      <c r="E357" s="46"/>
    </row>
    <row r="358" spans="1:5" ht="12.75">
      <c r="A358" s="46"/>
      <c r="B358" s="46"/>
      <c r="C358" s="46"/>
      <c r="D358" s="46"/>
      <c r="E358" s="46"/>
    </row>
    <row r="359" spans="1:5" ht="12.75">
      <c r="A359" s="46"/>
      <c r="B359" s="46"/>
      <c r="C359" s="46"/>
      <c r="D359" s="46"/>
      <c r="E359" s="46"/>
    </row>
    <row r="360" spans="1:5" ht="12.75">
      <c r="A360" s="46"/>
      <c r="B360" s="46"/>
      <c r="C360" s="46"/>
      <c r="D360" s="46"/>
      <c r="E360" s="46"/>
    </row>
    <row r="361" spans="1:5" ht="12.75">
      <c r="A361" s="46"/>
      <c r="B361" s="46"/>
      <c r="C361" s="46"/>
      <c r="D361" s="46"/>
      <c r="E361" s="46"/>
    </row>
    <row r="362" spans="1:5" ht="12.75">
      <c r="A362" s="46"/>
      <c r="B362" s="46"/>
      <c r="C362" s="46"/>
      <c r="D362" s="46"/>
      <c r="E362" s="46"/>
    </row>
    <row r="363" spans="1:5" ht="12.75">
      <c r="A363" s="46"/>
      <c r="B363" s="46"/>
      <c r="C363" s="46"/>
      <c r="D363" s="46"/>
      <c r="E363" s="46"/>
    </row>
    <row r="364" spans="1:5" ht="12.75">
      <c r="A364" s="46"/>
      <c r="B364" s="46"/>
      <c r="C364" s="46"/>
      <c r="D364" s="46"/>
      <c r="E364" s="46"/>
    </row>
    <row r="365" spans="1:5" ht="12.75">
      <c r="A365" s="46"/>
      <c r="B365" s="46"/>
      <c r="C365" s="46"/>
      <c r="D365" s="46"/>
      <c r="E365" s="46"/>
    </row>
    <row r="366" spans="1:5" ht="12.75">
      <c r="A366" s="46"/>
      <c r="B366" s="46"/>
      <c r="C366" s="46"/>
      <c r="D366" s="46"/>
      <c r="E366" s="46"/>
    </row>
    <row r="367" spans="1:5" ht="12.75">
      <c r="A367" s="46"/>
      <c r="B367" s="46"/>
      <c r="C367" s="46"/>
      <c r="D367" s="46"/>
      <c r="E367" s="46"/>
    </row>
    <row r="368" spans="1:5" ht="12.75">
      <c r="A368" s="46"/>
      <c r="B368" s="46"/>
      <c r="C368" s="46"/>
      <c r="D368" s="46"/>
      <c r="E368" s="46"/>
    </row>
    <row r="369" spans="1:5" ht="12.75">
      <c r="A369" s="46"/>
      <c r="B369" s="46"/>
      <c r="C369" s="46"/>
      <c r="D369" s="46"/>
      <c r="E369" s="46"/>
    </row>
    <row r="370" spans="1:5" ht="12.75">
      <c r="A370" s="46"/>
      <c r="B370" s="46"/>
      <c r="C370" s="46"/>
      <c r="D370" s="46"/>
      <c r="E370" s="46"/>
    </row>
    <row r="371" spans="1:5" ht="12.75">
      <c r="A371" s="46"/>
      <c r="B371" s="46"/>
      <c r="C371" s="46"/>
      <c r="D371" s="46"/>
      <c r="E371" s="46"/>
    </row>
    <row r="372" spans="1:5" ht="12.75">
      <c r="A372" s="46"/>
      <c r="B372" s="46"/>
      <c r="C372" s="46"/>
      <c r="D372" s="46"/>
      <c r="E372" s="46"/>
    </row>
    <row r="373" spans="1:5" ht="12.75">
      <c r="A373" s="46"/>
      <c r="B373" s="46"/>
      <c r="C373" s="46"/>
      <c r="D373" s="46"/>
      <c r="E373" s="46"/>
    </row>
    <row r="374" spans="1:5" ht="12.75">
      <c r="A374" s="46"/>
      <c r="B374" s="46"/>
      <c r="C374" s="46"/>
      <c r="D374" s="46"/>
      <c r="E374" s="46"/>
    </row>
    <row r="375" spans="1:5" ht="12.75">
      <c r="A375" s="46"/>
      <c r="B375" s="46"/>
      <c r="C375" s="46"/>
      <c r="D375" s="46"/>
      <c r="E375" s="46"/>
    </row>
    <row r="376" spans="1:5" ht="12.75">
      <c r="A376" s="46"/>
      <c r="B376" s="46"/>
      <c r="C376" s="46"/>
      <c r="D376" s="46"/>
      <c r="E376" s="46"/>
    </row>
    <row r="377" spans="1:5" ht="12.75">
      <c r="A377" s="46"/>
      <c r="B377" s="46"/>
      <c r="C377" s="46"/>
      <c r="D377" s="46"/>
      <c r="E377" s="46"/>
    </row>
    <row r="378" spans="1:5" ht="12.75">
      <c r="A378" s="46"/>
      <c r="B378" s="46"/>
      <c r="C378" s="46"/>
      <c r="D378" s="46"/>
      <c r="E378" s="46"/>
    </row>
    <row r="379" spans="1:5" ht="12.75">
      <c r="A379" s="46"/>
      <c r="B379" s="46"/>
      <c r="C379" s="46"/>
      <c r="D379" s="46"/>
      <c r="E379" s="46"/>
    </row>
    <row r="380" spans="1:5" ht="12.75">
      <c r="A380" s="46"/>
      <c r="B380" s="46"/>
      <c r="C380" s="46"/>
      <c r="D380" s="46"/>
      <c r="E380" s="46"/>
    </row>
    <row r="381" spans="1:5" ht="12.75">
      <c r="A381" s="46"/>
      <c r="B381" s="46"/>
      <c r="C381" s="46"/>
      <c r="D381" s="46"/>
      <c r="E381" s="46"/>
    </row>
    <row r="382" spans="1:5" ht="12.75">
      <c r="A382" s="46"/>
      <c r="B382" s="46"/>
      <c r="C382" s="46"/>
      <c r="D382" s="46"/>
      <c r="E382" s="46"/>
    </row>
    <row r="383" spans="1:5" ht="12.75">
      <c r="A383" s="46"/>
      <c r="B383" s="46"/>
      <c r="C383" s="46"/>
      <c r="D383" s="46"/>
      <c r="E383" s="46"/>
    </row>
    <row r="384" spans="1:5" ht="12.75">
      <c r="A384" s="46"/>
      <c r="B384" s="46"/>
      <c r="C384" s="46"/>
      <c r="D384" s="46"/>
      <c r="E384" s="46"/>
    </row>
    <row r="385" spans="1:5" ht="12.75">
      <c r="A385" s="46"/>
      <c r="B385" s="46"/>
      <c r="C385" s="46"/>
      <c r="D385" s="46"/>
      <c r="E385" s="46"/>
    </row>
    <row r="386" spans="1:5" ht="12.75">
      <c r="A386" s="46"/>
      <c r="B386" s="46"/>
      <c r="C386" s="46"/>
      <c r="D386" s="46"/>
      <c r="E386" s="46"/>
    </row>
    <row r="387" spans="1:5" ht="12.75">
      <c r="A387" s="46"/>
      <c r="B387" s="46"/>
      <c r="C387" s="46"/>
      <c r="D387" s="46"/>
      <c r="E387" s="46"/>
    </row>
    <row r="388" spans="1:5" ht="12.75">
      <c r="A388" s="46"/>
      <c r="B388" s="46"/>
      <c r="C388" s="46"/>
      <c r="D388" s="46"/>
      <c r="E388" s="46"/>
    </row>
    <row r="389" spans="1:5" ht="12.75">
      <c r="A389" s="46"/>
      <c r="B389" s="46"/>
      <c r="C389" s="46"/>
      <c r="D389" s="46"/>
      <c r="E389" s="46"/>
    </row>
    <row r="390" spans="1:5" ht="12.75">
      <c r="A390" s="46"/>
      <c r="B390" s="46"/>
      <c r="C390" s="46"/>
      <c r="D390" s="46"/>
      <c r="E390" s="46"/>
    </row>
    <row r="391" spans="1:5" ht="12.75">
      <c r="A391" s="46"/>
      <c r="B391" s="46"/>
      <c r="C391" s="46"/>
      <c r="D391" s="46"/>
      <c r="E391" s="46"/>
    </row>
    <row r="392" spans="1:5" ht="12.75">
      <c r="A392" s="46"/>
      <c r="B392" s="46"/>
      <c r="C392" s="46"/>
      <c r="D392" s="46"/>
      <c r="E392" s="46"/>
    </row>
    <row r="393" spans="1:5" ht="12.75">
      <c r="A393" s="46"/>
      <c r="B393" s="46"/>
      <c r="C393" s="46"/>
      <c r="D393" s="46"/>
      <c r="E393" s="46"/>
    </row>
    <row r="394" spans="1:5" ht="12.75">
      <c r="A394" s="46"/>
      <c r="B394" s="46"/>
      <c r="C394" s="46"/>
      <c r="D394" s="46"/>
      <c r="E394" s="46"/>
    </row>
    <row r="395" spans="1:5" ht="12.75">
      <c r="A395" s="46"/>
      <c r="B395" s="46"/>
      <c r="C395" s="46"/>
      <c r="D395" s="46"/>
      <c r="E395" s="46"/>
    </row>
    <row r="396" spans="1:5" ht="12.75">
      <c r="A396" s="46"/>
      <c r="B396" s="46"/>
      <c r="C396" s="46"/>
      <c r="D396" s="46"/>
      <c r="E396" s="46"/>
    </row>
    <row r="397" spans="1:5" ht="12.75">
      <c r="A397" s="46"/>
      <c r="B397" s="46"/>
      <c r="C397" s="46"/>
      <c r="D397" s="46"/>
      <c r="E397" s="46"/>
    </row>
    <row r="398" spans="1:5" ht="12.75">
      <c r="A398" s="46"/>
      <c r="B398" s="46"/>
      <c r="C398" s="46"/>
      <c r="D398" s="46"/>
      <c r="E398" s="46"/>
    </row>
    <row r="399" spans="1:5" ht="12.75">
      <c r="A399" s="46"/>
      <c r="B399" s="46"/>
      <c r="C399" s="46"/>
      <c r="D399" s="46"/>
      <c r="E399" s="46"/>
    </row>
    <row r="400" spans="1:5" ht="12.75">
      <c r="A400" s="46"/>
      <c r="B400" s="36"/>
      <c r="C400" s="46"/>
      <c r="D400" s="46"/>
      <c r="E400" s="46"/>
    </row>
    <row r="401" spans="1:5" ht="12.75">
      <c r="A401" s="46"/>
      <c r="B401" s="46"/>
      <c r="C401" s="46"/>
      <c r="D401" s="46"/>
      <c r="E401" s="46"/>
    </row>
    <row r="402" spans="1:5" ht="12.75">
      <c r="A402" s="46"/>
      <c r="B402" s="73"/>
      <c r="C402" s="46"/>
      <c r="D402" s="46"/>
      <c r="E402" s="46"/>
    </row>
    <row r="403" spans="1:5" ht="12.75">
      <c r="A403" s="46"/>
      <c r="B403" s="46"/>
      <c r="C403" s="46"/>
      <c r="D403" s="46"/>
      <c r="E403" s="46"/>
    </row>
    <row r="404" spans="1:5" ht="12.75">
      <c r="A404" s="46"/>
      <c r="B404" s="46"/>
      <c r="C404" s="46"/>
      <c r="D404" s="46"/>
      <c r="E404" s="46"/>
    </row>
    <row r="405" spans="1:5" ht="12.75">
      <c r="A405" s="46"/>
      <c r="B405" s="46"/>
      <c r="C405" s="46"/>
      <c r="D405" s="46"/>
      <c r="E405" s="46"/>
    </row>
    <row r="406" spans="1:5" ht="12.75">
      <c r="A406" s="46"/>
      <c r="B406" s="46"/>
      <c r="C406" s="46"/>
      <c r="D406" s="46"/>
      <c r="E406" s="46"/>
    </row>
    <row r="407" spans="1:5" ht="12.75">
      <c r="A407" s="46"/>
      <c r="B407" s="36"/>
      <c r="C407" s="46"/>
      <c r="D407" s="46"/>
      <c r="E407" s="46"/>
    </row>
    <row r="408" spans="1:5" ht="12.75">
      <c r="A408" s="46"/>
      <c r="B408" s="46"/>
      <c r="C408" s="46"/>
      <c r="D408" s="46"/>
      <c r="E408" s="46"/>
    </row>
    <row r="409" spans="1:5" ht="12.75">
      <c r="A409" s="46"/>
      <c r="B409" s="36"/>
      <c r="C409" s="46"/>
      <c r="D409" s="46"/>
      <c r="E409" s="46"/>
    </row>
    <row r="410" spans="1:5" ht="12.75">
      <c r="A410" s="46"/>
      <c r="B410" s="36"/>
      <c r="C410" s="46"/>
      <c r="D410" s="46"/>
      <c r="E410" s="46"/>
    </row>
    <row r="411" spans="1:5" ht="12.75">
      <c r="A411" s="46"/>
      <c r="B411" s="46"/>
      <c r="C411" s="46"/>
      <c r="D411" s="46"/>
      <c r="E411" s="46"/>
    </row>
    <row r="412" spans="1:5" ht="12.75">
      <c r="A412" s="46"/>
      <c r="B412" s="46"/>
      <c r="C412" s="46"/>
      <c r="D412" s="46"/>
      <c r="E412" s="46"/>
    </row>
    <row r="413" spans="1:5" ht="12.75">
      <c r="A413" s="46"/>
      <c r="B413" s="46"/>
      <c r="C413" s="46"/>
      <c r="D413" s="46"/>
      <c r="E413" s="46"/>
    </row>
    <row r="414" spans="1:5" ht="12.75">
      <c r="A414" s="46"/>
      <c r="B414" s="46"/>
      <c r="C414" s="46"/>
      <c r="D414" s="46"/>
      <c r="E414" s="46"/>
    </row>
    <row r="415" spans="1:5" ht="12.75">
      <c r="A415" s="46"/>
      <c r="B415" s="46"/>
      <c r="C415" s="46"/>
      <c r="D415" s="46"/>
      <c r="E415" s="46"/>
    </row>
    <row r="416" spans="1:5" ht="12.75">
      <c r="A416" s="46"/>
      <c r="B416" s="36"/>
      <c r="C416" s="46"/>
      <c r="D416" s="46"/>
      <c r="E416" s="46"/>
    </row>
    <row r="417" spans="1:5" ht="12.75">
      <c r="A417" s="46"/>
      <c r="B417" s="36"/>
      <c r="C417" s="46"/>
      <c r="D417" s="46"/>
      <c r="E417" s="46"/>
    </row>
    <row r="418" spans="1:5" ht="12.75">
      <c r="A418" s="46"/>
      <c r="B418" s="46"/>
      <c r="C418" s="46"/>
      <c r="D418" s="46"/>
      <c r="E418" s="46"/>
    </row>
    <row r="419" spans="1:5" ht="12.75">
      <c r="A419" s="46"/>
      <c r="B419" s="46"/>
      <c r="C419" s="46"/>
      <c r="D419" s="46"/>
      <c r="E419" s="46"/>
    </row>
    <row r="420" spans="1:5" ht="12.75">
      <c r="A420" s="46"/>
      <c r="B420" s="46"/>
      <c r="C420" s="46"/>
      <c r="D420" s="46"/>
      <c r="E420" s="46"/>
    </row>
    <row r="421" spans="1:5" ht="12.75">
      <c r="A421" s="46"/>
      <c r="B421" s="46"/>
      <c r="C421" s="46"/>
      <c r="D421" s="46"/>
      <c r="E421" s="46"/>
    </row>
    <row r="422" spans="1:5" ht="12.75">
      <c r="A422" s="46"/>
      <c r="B422" s="46"/>
      <c r="C422" s="46"/>
      <c r="D422" s="46"/>
      <c r="E422" s="46"/>
    </row>
    <row r="423" spans="1:5" ht="12.75">
      <c r="A423" s="46"/>
      <c r="B423" s="46"/>
      <c r="C423" s="46"/>
      <c r="D423" s="46"/>
      <c r="E423" s="46"/>
    </row>
    <row r="424" spans="1:5" ht="12.75">
      <c r="A424" s="46"/>
      <c r="B424" s="46"/>
      <c r="C424" s="46"/>
      <c r="D424" s="46"/>
      <c r="E424" s="46"/>
    </row>
    <row r="425" spans="1:5" ht="12.75">
      <c r="A425" s="46"/>
      <c r="B425" s="46"/>
      <c r="C425" s="46"/>
      <c r="D425" s="46"/>
      <c r="E425" s="46"/>
    </row>
    <row r="426" spans="1:5" ht="12.75">
      <c r="A426" s="46"/>
      <c r="B426" s="46"/>
      <c r="C426" s="46"/>
      <c r="D426" s="46"/>
      <c r="E426" s="46"/>
    </row>
    <row r="427" spans="1:5" ht="12.75">
      <c r="A427" s="46"/>
      <c r="B427" s="46"/>
      <c r="C427" s="46"/>
      <c r="D427" s="46"/>
      <c r="E427" s="46"/>
    </row>
    <row r="428" spans="1:5" ht="12.75">
      <c r="A428" s="46"/>
      <c r="B428" s="46"/>
      <c r="C428" s="46"/>
      <c r="D428" s="46"/>
      <c r="E428" s="46"/>
    </row>
    <row r="429" spans="1:5" ht="12.75">
      <c r="A429" s="46"/>
      <c r="B429" s="46"/>
      <c r="C429" s="46"/>
      <c r="D429" s="46"/>
      <c r="E429" s="46"/>
    </row>
    <row r="430" spans="1:5" ht="12.75">
      <c r="A430" s="46"/>
      <c r="B430" s="46"/>
      <c r="C430" s="46"/>
      <c r="D430" s="46"/>
      <c r="E430" s="46"/>
    </row>
    <row r="431" spans="1:5" ht="12.75">
      <c r="A431" s="46"/>
      <c r="B431" s="46"/>
      <c r="C431" s="46"/>
      <c r="D431" s="46"/>
      <c r="E431" s="46"/>
    </row>
    <row r="432" spans="1:5" ht="12.75">
      <c r="A432" s="46"/>
      <c r="B432" s="46"/>
      <c r="C432" s="46"/>
      <c r="D432" s="46"/>
      <c r="E432" s="46"/>
    </row>
    <row r="433" spans="1:5" ht="12.75">
      <c r="A433" s="46"/>
      <c r="B433" s="46"/>
      <c r="C433" s="46"/>
      <c r="D433" s="46"/>
      <c r="E433" s="46"/>
    </row>
    <row r="434" spans="1:5" ht="12.75">
      <c r="A434" s="46"/>
      <c r="B434" s="46"/>
      <c r="C434" s="46"/>
      <c r="D434" s="46"/>
      <c r="E434" s="46"/>
    </row>
    <row r="435" spans="1:5" ht="12.75">
      <c r="A435" s="46"/>
      <c r="B435" s="46"/>
      <c r="C435" s="46"/>
      <c r="D435" s="46"/>
      <c r="E435" s="46"/>
    </row>
    <row r="436" spans="1:5" ht="12.75">
      <c r="A436" s="46"/>
      <c r="B436" s="46"/>
      <c r="C436" s="46"/>
      <c r="D436" s="46"/>
      <c r="E436" s="46"/>
    </row>
    <row r="437" spans="1:5" ht="12.75">
      <c r="A437" s="46"/>
      <c r="B437" s="46"/>
      <c r="C437" s="46"/>
      <c r="D437" s="46"/>
      <c r="E437" s="46"/>
    </row>
    <row r="438" spans="1:5" ht="12.75">
      <c r="A438" s="46"/>
      <c r="B438" s="46"/>
      <c r="C438" s="46"/>
      <c r="D438" s="46"/>
      <c r="E438" s="46"/>
    </row>
    <row r="439" spans="1:5" ht="12.75">
      <c r="A439" s="46"/>
      <c r="B439" s="46"/>
      <c r="C439" s="46"/>
      <c r="D439" s="46"/>
      <c r="E439" s="46"/>
    </row>
    <row r="440" spans="1:5" ht="12.75">
      <c r="A440" s="46"/>
      <c r="B440" s="46"/>
      <c r="C440" s="46"/>
      <c r="D440" s="46"/>
      <c r="E440" s="46"/>
    </row>
    <row r="441" spans="1:5" ht="12.75">
      <c r="A441" s="46"/>
      <c r="B441" s="46"/>
      <c r="C441" s="46"/>
      <c r="D441" s="46"/>
      <c r="E441" s="46"/>
    </row>
    <row r="442" spans="1:5" ht="12.75">
      <c r="A442" s="46"/>
      <c r="B442" s="46"/>
      <c r="C442" s="46"/>
      <c r="D442" s="46"/>
      <c r="E442" s="46"/>
    </row>
    <row r="443" spans="1:5" ht="12.75">
      <c r="A443" s="46"/>
      <c r="B443" s="46"/>
      <c r="C443" s="46"/>
      <c r="D443" s="46"/>
      <c r="E443" s="46"/>
    </row>
    <row r="444" spans="1:5" ht="12.75">
      <c r="A444" s="46"/>
      <c r="B444" s="46"/>
      <c r="C444" s="46"/>
      <c r="D444" s="46"/>
      <c r="E444" s="46"/>
    </row>
    <row r="445" spans="1:5" ht="12.75">
      <c r="A445" s="46"/>
      <c r="B445" s="46"/>
      <c r="C445" s="46"/>
      <c r="D445" s="46"/>
      <c r="E445" s="46"/>
    </row>
    <row r="446" spans="1:5" ht="12.75">
      <c r="A446" s="46"/>
      <c r="B446" s="46"/>
      <c r="C446" s="46"/>
      <c r="D446" s="46"/>
      <c r="E446" s="46"/>
    </row>
    <row r="447" spans="1:5" ht="12.75">
      <c r="A447" s="46"/>
      <c r="B447" s="46"/>
      <c r="C447" s="46"/>
      <c r="D447" s="46"/>
      <c r="E447" s="46"/>
    </row>
    <row r="448" spans="1:5" ht="12.75">
      <c r="A448" s="46"/>
      <c r="B448" s="46"/>
      <c r="C448" s="46"/>
      <c r="D448" s="46"/>
      <c r="E448" s="46"/>
    </row>
    <row r="449" spans="1:5" ht="12.75">
      <c r="A449" s="46"/>
      <c r="B449" s="46"/>
      <c r="C449" s="46"/>
      <c r="D449" s="46"/>
      <c r="E449" s="46"/>
    </row>
    <row r="450" spans="1:5" ht="12.75">
      <c r="A450" s="46"/>
      <c r="B450" s="46"/>
      <c r="C450" s="46"/>
      <c r="D450" s="46"/>
      <c r="E450" s="46"/>
    </row>
    <row r="451" spans="1:5" ht="12.75">
      <c r="A451" s="46"/>
      <c r="B451" s="46"/>
      <c r="C451" s="46"/>
      <c r="D451" s="46"/>
      <c r="E451" s="46"/>
    </row>
    <row r="452" spans="1:5" ht="12.75">
      <c r="A452" s="46"/>
      <c r="B452" s="46"/>
      <c r="C452" s="46"/>
      <c r="D452" s="46"/>
      <c r="E452" s="46"/>
    </row>
    <row r="453" spans="1:5" ht="12.75">
      <c r="A453" s="46"/>
      <c r="B453" s="46"/>
      <c r="C453" s="46"/>
      <c r="D453" s="46"/>
      <c r="E453" s="46"/>
    </row>
    <row r="454" spans="1:5" ht="12.75">
      <c r="A454" s="46"/>
      <c r="B454" s="46"/>
      <c r="C454" s="46"/>
      <c r="D454" s="46"/>
      <c r="E454" s="46"/>
    </row>
    <row r="455" spans="1:5" ht="12.75">
      <c r="A455" s="46"/>
      <c r="B455" s="46"/>
      <c r="C455" s="46"/>
      <c r="D455" s="46"/>
      <c r="E455" s="46"/>
    </row>
    <row r="456" spans="1:5" ht="12.75">
      <c r="A456" s="46"/>
      <c r="B456" s="46"/>
      <c r="C456" s="46"/>
      <c r="D456" s="46"/>
      <c r="E456" s="46"/>
    </row>
    <row r="457" spans="1:5" ht="12.75">
      <c r="A457" s="46"/>
      <c r="B457" s="46"/>
      <c r="C457" s="46"/>
      <c r="D457" s="46"/>
      <c r="E457" s="46"/>
    </row>
    <row r="458" spans="1:5" ht="12.75">
      <c r="A458" s="46"/>
      <c r="B458" s="46"/>
      <c r="C458" s="46"/>
      <c r="D458" s="46"/>
      <c r="E458" s="46"/>
    </row>
    <row r="459" spans="1:5" ht="12.75">
      <c r="A459" s="46"/>
      <c r="B459" s="46"/>
      <c r="C459" s="46"/>
      <c r="D459" s="46"/>
      <c r="E459" s="46"/>
    </row>
    <row r="460" spans="1:5" ht="12.75">
      <c r="A460" s="46"/>
      <c r="B460" s="46"/>
      <c r="C460" s="46"/>
      <c r="D460" s="46"/>
      <c r="E460" s="46"/>
    </row>
    <row r="461" spans="1:5" ht="12.75">
      <c r="A461" s="46"/>
      <c r="B461" s="46"/>
      <c r="C461" s="46"/>
      <c r="D461" s="46"/>
      <c r="E461" s="46"/>
    </row>
    <row r="462" spans="1:5" ht="12.75">
      <c r="A462" s="46"/>
      <c r="B462" s="36"/>
      <c r="C462" s="46"/>
      <c r="D462" s="46"/>
      <c r="E462" s="46"/>
    </row>
    <row r="463" spans="1:5" ht="12.75">
      <c r="A463" s="46"/>
      <c r="B463" s="46"/>
      <c r="C463" s="46"/>
      <c r="D463" s="46"/>
      <c r="E463" s="46"/>
    </row>
    <row r="464" spans="1:5" ht="12.75">
      <c r="A464" s="46"/>
      <c r="B464" s="46"/>
      <c r="C464" s="46"/>
      <c r="D464" s="46"/>
      <c r="E464" s="46"/>
    </row>
    <row r="465" spans="1:5" ht="12.75">
      <c r="A465" s="46"/>
      <c r="B465" s="46"/>
      <c r="C465" s="46"/>
      <c r="D465" s="46"/>
      <c r="E465" s="46"/>
    </row>
    <row r="466" spans="1:5" ht="12.75">
      <c r="A466" s="46"/>
      <c r="B466" s="46"/>
      <c r="C466" s="46"/>
      <c r="D466" s="46"/>
      <c r="E466" s="46"/>
    </row>
    <row r="467" spans="1:5" ht="12.75">
      <c r="A467" s="46"/>
      <c r="B467" s="46"/>
      <c r="C467" s="46"/>
      <c r="D467" s="46"/>
      <c r="E467" s="46"/>
    </row>
    <row r="468" spans="1:5" ht="12.75">
      <c r="A468" s="46"/>
      <c r="B468" s="46"/>
      <c r="C468" s="46"/>
      <c r="D468" s="46"/>
      <c r="E468" s="46"/>
    </row>
    <row r="469" spans="1:5" ht="12.75">
      <c r="A469" s="46"/>
      <c r="B469" s="46"/>
      <c r="C469" s="46"/>
      <c r="D469" s="46"/>
      <c r="E469" s="46"/>
    </row>
    <row r="470" spans="1:5" ht="12.75">
      <c r="A470" s="46"/>
      <c r="B470" s="46"/>
      <c r="C470" s="46"/>
      <c r="D470" s="46"/>
      <c r="E470" s="46"/>
    </row>
    <row r="471" spans="1:5" ht="12.75">
      <c r="A471" s="46"/>
      <c r="B471" s="46"/>
      <c r="C471" s="46"/>
      <c r="D471" s="46"/>
      <c r="E471" s="46"/>
    </row>
    <row r="472" spans="1:5" ht="12.75">
      <c r="A472" s="46"/>
      <c r="B472" s="46"/>
      <c r="C472" s="46"/>
      <c r="D472" s="46"/>
      <c r="E472" s="46"/>
    </row>
    <row r="473" spans="1:5" ht="12.75">
      <c r="A473" s="46"/>
      <c r="B473" s="46"/>
      <c r="C473" s="46"/>
      <c r="D473" s="46"/>
      <c r="E473" s="46"/>
    </row>
    <row r="474" spans="1:5" ht="12.75">
      <c r="A474" s="46"/>
      <c r="B474" s="46"/>
      <c r="C474" s="46"/>
      <c r="D474" s="46"/>
      <c r="E474" s="46"/>
    </row>
    <row r="475" spans="1:5" ht="12.75">
      <c r="A475" s="46"/>
      <c r="B475" s="46"/>
      <c r="C475" s="46"/>
      <c r="D475" s="46"/>
      <c r="E475" s="46"/>
    </row>
    <row r="476" spans="1:5" ht="12.75">
      <c r="A476" s="46"/>
      <c r="B476" s="46"/>
      <c r="C476" s="46"/>
      <c r="D476" s="46"/>
      <c r="E476" s="46"/>
    </row>
    <row r="477" spans="1:5" ht="12.75">
      <c r="A477" s="46"/>
      <c r="B477" s="46"/>
      <c r="C477" s="46"/>
      <c r="D477" s="46"/>
      <c r="E477" s="46"/>
    </row>
    <row r="478" spans="1:5" ht="12.75">
      <c r="A478" s="46"/>
      <c r="B478" s="46"/>
      <c r="C478" s="46"/>
      <c r="D478" s="46"/>
      <c r="E478" s="46"/>
    </row>
    <row r="479" spans="1:5" ht="12.75">
      <c r="A479" s="46"/>
      <c r="B479" s="46"/>
      <c r="C479" s="46"/>
      <c r="D479" s="46"/>
      <c r="E479" s="46"/>
    </row>
    <row r="480" spans="1:5" ht="12.75">
      <c r="A480" s="46"/>
      <c r="B480" s="46"/>
      <c r="C480" s="46"/>
      <c r="D480" s="46"/>
      <c r="E480" s="46"/>
    </row>
    <row r="481" spans="1:5" ht="12.75">
      <c r="A481" s="46"/>
      <c r="B481" s="46"/>
      <c r="C481" s="46"/>
      <c r="D481" s="46"/>
      <c r="E481" s="46"/>
    </row>
    <row r="482" spans="1:5" ht="12.75">
      <c r="A482" s="46"/>
      <c r="B482" s="46"/>
      <c r="C482" s="46"/>
      <c r="D482" s="46"/>
      <c r="E482" s="46"/>
    </row>
    <row r="483" spans="1:5" ht="12.75">
      <c r="A483" s="46"/>
      <c r="B483" s="46"/>
      <c r="C483" s="46"/>
      <c r="D483" s="46"/>
      <c r="E483" s="46"/>
    </row>
    <row r="484" spans="1:5" ht="12.75">
      <c r="A484" s="46"/>
      <c r="B484" s="46"/>
      <c r="C484" s="46"/>
      <c r="D484" s="46"/>
      <c r="E484" s="46"/>
    </row>
    <row r="485" spans="1:5" ht="12.75">
      <c r="A485" s="46"/>
      <c r="B485" s="46"/>
      <c r="C485" s="46"/>
      <c r="D485" s="46"/>
      <c r="E485" s="46"/>
    </row>
    <row r="486" spans="1:5" ht="12.75">
      <c r="A486" s="46"/>
      <c r="B486" s="46"/>
      <c r="C486" s="46"/>
      <c r="D486" s="46"/>
      <c r="E486" s="46"/>
    </row>
    <row r="487" spans="1:5" ht="12.75">
      <c r="A487" s="46"/>
      <c r="B487" s="46"/>
      <c r="C487" s="46"/>
      <c r="D487" s="46"/>
      <c r="E487" s="46"/>
    </row>
    <row r="488" spans="1:5" ht="12.75">
      <c r="A488" s="46"/>
      <c r="B488" s="46"/>
      <c r="C488" s="46"/>
      <c r="D488" s="46"/>
      <c r="E488" s="46"/>
    </row>
    <row r="489" spans="1:5" ht="12.75">
      <c r="A489" s="46"/>
      <c r="B489" s="46"/>
      <c r="C489" s="46"/>
      <c r="D489" s="46"/>
      <c r="E489" s="46"/>
    </row>
    <row r="490" spans="1:5" ht="12.75">
      <c r="A490" s="46"/>
      <c r="B490" s="46"/>
      <c r="C490" s="46"/>
      <c r="D490" s="46"/>
      <c r="E490" s="46"/>
    </row>
    <row r="491" spans="1:5" ht="12.75">
      <c r="A491" s="46"/>
      <c r="B491" s="46"/>
      <c r="C491" s="46"/>
      <c r="D491" s="46"/>
      <c r="E491" s="46"/>
    </row>
    <row r="492" spans="1:5" ht="12.75">
      <c r="A492" s="46"/>
      <c r="B492" s="46"/>
      <c r="C492" s="46"/>
      <c r="D492" s="46"/>
      <c r="E492" s="46"/>
    </row>
    <row r="493" spans="1:5" ht="12.75">
      <c r="A493" s="46"/>
      <c r="B493" s="46"/>
      <c r="C493" s="46"/>
      <c r="D493" s="46"/>
      <c r="E493" s="46"/>
    </row>
    <row r="494" spans="1:5" ht="12.75">
      <c r="A494" s="46"/>
      <c r="B494" s="46"/>
      <c r="C494" s="46"/>
      <c r="D494" s="46"/>
      <c r="E494" s="46"/>
    </row>
    <row r="495" spans="1:5" ht="12.75">
      <c r="A495" s="46"/>
      <c r="B495" s="46"/>
      <c r="C495" s="46"/>
      <c r="D495" s="46"/>
      <c r="E495" s="46"/>
    </row>
    <row r="496" spans="1:5" ht="12.75">
      <c r="A496" s="46"/>
      <c r="B496" s="46"/>
      <c r="C496" s="46"/>
      <c r="D496" s="46"/>
      <c r="E496" s="46"/>
    </row>
    <row r="497" spans="1:5" ht="12.75">
      <c r="A497" s="46"/>
      <c r="B497" s="46"/>
      <c r="C497" s="46"/>
      <c r="D497" s="46"/>
      <c r="E497" s="46"/>
    </row>
    <row r="498" spans="1:5" ht="12.75">
      <c r="A498" s="46"/>
      <c r="B498" s="46"/>
      <c r="C498" s="46"/>
      <c r="D498" s="46"/>
      <c r="E498" s="46"/>
    </row>
    <row r="499" spans="1:5" ht="12.75">
      <c r="A499" s="46"/>
      <c r="B499" s="46"/>
      <c r="C499" s="46"/>
      <c r="D499" s="46"/>
      <c r="E499" s="46"/>
    </row>
    <row r="500" spans="1:5" ht="12.75">
      <c r="A500" s="46"/>
      <c r="B500" s="46"/>
      <c r="C500" s="46"/>
      <c r="D500" s="46"/>
      <c r="E500" s="46"/>
    </row>
    <row r="501" spans="1:5" ht="12.75">
      <c r="A501" s="46"/>
      <c r="B501" s="46"/>
      <c r="C501" s="46"/>
      <c r="D501" s="46"/>
      <c r="E501" s="46"/>
    </row>
    <row r="502" spans="1:5" ht="12.75">
      <c r="A502" s="46"/>
      <c r="B502" s="46"/>
      <c r="C502" s="46"/>
      <c r="D502" s="46"/>
      <c r="E502" s="46"/>
    </row>
    <row r="503" spans="1:5" ht="12.75">
      <c r="A503" s="46"/>
      <c r="B503" s="46"/>
      <c r="C503" s="46"/>
      <c r="D503" s="46"/>
      <c r="E503" s="46"/>
    </row>
    <row r="504" spans="1:5" ht="12.75">
      <c r="A504" s="46"/>
      <c r="B504" s="46"/>
      <c r="C504" s="46"/>
      <c r="D504" s="46"/>
      <c r="E504" s="46"/>
    </row>
    <row r="505" spans="1:5" ht="12.75">
      <c r="A505" s="46"/>
      <c r="B505" s="46"/>
      <c r="C505" s="46"/>
      <c r="D505" s="46"/>
      <c r="E505" s="46"/>
    </row>
    <row r="506" spans="1:5" ht="12.75">
      <c r="A506" s="46"/>
      <c r="B506" s="46"/>
      <c r="C506" s="46"/>
      <c r="D506" s="46"/>
      <c r="E506" s="46"/>
    </row>
    <row r="507" spans="1:5" ht="12.75">
      <c r="A507" s="46"/>
      <c r="B507" s="46"/>
      <c r="C507" s="46"/>
      <c r="D507" s="46"/>
      <c r="E507" s="46"/>
    </row>
    <row r="508" spans="1:5" ht="12.75">
      <c r="A508" s="46"/>
      <c r="B508" s="46"/>
      <c r="C508" s="46"/>
      <c r="D508" s="46"/>
      <c r="E508" s="46"/>
    </row>
    <row r="509" spans="1:5" ht="12.75">
      <c r="A509" s="46"/>
      <c r="B509" s="46"/>
      <c r="C509" s="46"/>
      <c r="D509" s="46"/>
      <c r="E509" s="46"/>
    </row>
    <row r="510" spans="1:5" ht="12.75">
      <c r="A510" s="46"/>
      <c r="B510" s="36"/>
      <c r="C510" s="46"/>
      <c r="D510" s="46"/>
      <c r="E510" s="46"/>
    </row>
    <row r="511" spans="1:5" ht="12.75">
      <c r="A511" s="46"/>
      <c r="B511" s="46"/>
      <c r="C511" s="46"/>
      <c r="D511" s="46"/>
      <c r="E511" s="46"/>
    </row>
    <row r="512" spans="1:5" ht="12.75">
      <c r="A512" s="46"/>
      <c r="B512" s="73"/>
      <c r="C512" s="46"/>
      <c r="D512" s="46"/>
      <c r="E512" s="46"/>
    </row>
    <row r="513" spans="1:5" ht="12.75">
      <c r="A513" s="46"/>
      <c r="B513" s="46"/>
      <c r="C513" s="46"/>
      <c r="D513" s="46"/>
      <c r="E513" s="46"/>
    </row>
    <row r="514" spans="1:5" ht="12.75">
      <c r="A514" s="46"/>
      <c r="B514" s="46"/>
      <c r="C514" s="46"/>
      <c r="D514" s="46"/>
      <c r="E514" s="46"/>
    </row>
    <row r="515" spans="1:5" ht="12.75">
      <c r="A515" s="46"/>
      <c r="B515" s="46"/>
      <c r="C515" s="46"/>
      <c r="D515" s="46"/>
      <c r="E515" s="46"/>
    </row>
    <row r="516" spans="1:5" ht="12.75">
      <c r="A516" s="46"/>
      <c r="B516" s="46"/>
      <c r="C516" s="46"/>
      <c r="D516" s="46"/>
      <c r="E516" s="46"/>
    </row>
    <row r="517" spans="1:5" ht="12.75">
      <c r="A517" s="46"/>
      <c r="B517" s="36"/>
      <c r="C517" s="46"/>
      <c r="D517" s="46"/>
      <c r="E517" s="46"/>
    </row>
    <row r="518" spans="1:5" ht="12.75">
      <c r="A518" s="46"/>
      <c r="B518" s="46"/>
      <c r="C518" s="46"/>
      <c r="D518" s="46"/>
      <c r="E518" s="46"/>
    </row>
    <row r="519" spans="1:5" ht="12.75">
      <c r="A519" s="46"/>
      <c r="B519" s="36"/>
      <c r="C519" s="46"/>
      <c r="D519" s="46"/>
      <c r="E519" s="46"/>
    </row>
    <row r="520" spans="1:5" ht="12.75">
      <c r="A520" s="46"/>
      <c r="B520" s="36"/>
      <c r="C520" s="46"/>
      <c r="D520" s="46"/>
      <c r="E520" s="46"/>
    </row>
    <row r="521" spans="1:5" ht="12.75">
      <c r="A521" s="46"/>
      <c r="B521" s="46"/>
      <c r="C521" s="46"/>
      <c r="D521" s="46"/>
      <c r="E521" s="46"/>
    </row>
    <row r="522" spans="1:5" ht="12.75">
      <c r="A522" s="46"/>
      <c r="B522" s="46"/>
      <c r="C522" s="46"/>
      <c r="D522" s="46"/>
      <c r="E522" s="46"/>
    </row>
    <row r="523" spans="1:5" ht="12.75">
      <c r="A523" s="46"/>
      <c r="B523" s="46"/>
      <c r="C523" s="46"/>
      <c r="D523" s="46"/>
      <c r="E523" s="46"/>
    </row>
    <row r="524" spans="1:5" ht="12.75">
      <c r="A524" s="46"/>
      <c r="B524" s="46"/>
      <c r="C524" s="46"/>
      <c r="D524" s="46"/>
      <c r="E524" s="46"/>
    </row>
    <row r="525" spans="1:5" ht="12.75">
      <c r="A525" s="46"/>
      <c r="B525" s="36"/>
      <c r="C525" s="46"/>
      <c r="D525" s="46"/>
      <c r="E525" s="46"/>
    </row>
    <row r="526" spans="1:5" ht="12.75">
      <c r="A526" s="46"/>
      <c r="B526" s="36"/>
      <c r="C526" s="46"/>
      <c r="D526" s="46"/>
      <c r="E526" s="46"/>
    </row>
    <row r="527" spans="1:5" ht="12.75">
      <c r="A527" s="46"/>
      <c r="B527" s="46"/>
      <c r="C527" s="46"/>
      <c r="D527" s="46"/>
      <c r="E527" s="46"/>
    </row>
    <row r="528" spans="1:5" ht="12.75">
      <c r="A528" s="46"/>
      <c r="B528" s="46"/>
      <c r="C528" s="46"/>
      <c r="D528" s="46"/>
      <c r="E528" s="46"/>
    </row>
    <row r="529" spans="1:5" ht="12.75">
      <c r="A529" s="46"/>
      <c r="B529" s="46"/>
      <c r="C529" s="46"/>
      <c r="D529" s="46"/>
      <c r="E529" s="46"/>
    </row>
    <row r="530" spans="1:5" ht="12.75">
      <c r="A530" s="46"/>
      <c r="B530" s="46"/>
      <c r="C530" s="46"/>
      <c r="D530" s="46"/>
      <c r="E530" s="46"/>
    </row>
    <row r="531" spans="1:5" ht="12.75">
      <c r="A531" s="46"/>
      <c r="B531" s="46"/>
      <c r="C531" s="46"/>
      <c r="D531" s="46"/>
      <c r="E531" s="46"/>
    </row>
    <row r="532" spans="1:5" ht="12.75">
      <c r="A532" s="46"/>
      <c r="B532" s="46"/>
      <c r="C532" s="46"/>
      <c r="D532" s="46"/>
      <c r="E532" s="46"/>
    </row>
    <row r="533" spans="1:5" ht="12.75">
      <c r="A533" s="46"/>
      <c r="B533" s="46"/>
      <c r="C533" s="46"/>
      <c r="D533" s="46"/>
      <c r="E533" s="46"/>
    </row>
    <row r="534" spans="1:5" ht="12.75">
      <c r="A534" s="46"/>
      <c r="B534" s="46"/>
      <c r="C534" s="46"/>
      <c r="D534" s="46"/>
      <c r="E534" s="46"/>
    </row>
    <row r="535" spans="1:5" ht="12.75">
      <c r="A535" s="46"/>
      <c r="B535" s="46"/>
      <c r="C535" s="46"/>
      <c r="D535" s="46"/>
      <c r="E535" s="46"/>
    </row>
    <row r="536" spans="1:5" ht="12.75">
      <c r="A536" s="46"/>
      <c r="B536" s="46"/>
      <c r="C536" s="46"/>
      <c r="D536" s="46"/>
      <c r="E536" s="46"/>
    </row>
    <row r="537" spans="1:5" ht="12.75">
      <c r="A537" s="46"/>
      <c r="B537" s="46"/>
      <c r="C537" s="46"/>
      <c r="D537" s="46"/>
      <c r="E537" s="46"/>
    </row>
    <row r="538" spans="1:5" ht="12.75">
      <c r="A538" s="46"/>
      <c r="B538" s="46"/>
      <c r="C538" s="46"/>
      <c r="D538" s="46"/>
      <c r="E538" s="46"/>
    </row>
    <row r="539" spans="1:5" ht="12.75">
      <c r="A539" s="46"/>
      <c r="B539" s="46"/>
      <c r="C539" s="46"/>
      <c r="D539" s="46"/>
      <c r="E539" s="46"/>
    </row>
    <row r="540" spans="1:5" ht="12.75">
      <c r="A540" s="46"/>
      <c r="B540" s="46"/>
      <c r="C540" s="46"/>
      <c r="D540" s="46"/>
      <c r="E540" s="46"/>
    </row>
    <row r="541" spans="1:5" ht="12.75">
      <c r="A541" s="46"/>
      <c r="B541" s="46"/>
      <c r="C541" s="46"/>
      <c r="D541" s="46"/>
      <c r="E541" s="46"/>
    </row>
    <row r="542" spans="1:5" ht="12.75">
      <c r="A542" s="46"/>
      <c r="B542" s="46"/>
      <c r="C542" s="46"/>
      <c r="D542" s="46"/>
      <c r="E542" s="46"/>
    </row>
    <row r="543" spans="1:5" ht="12.75">
      <c r="A543" s="46"/>
      <c r="B543" s="46"/>
      <c r="C543" s="46"/>
      <c r="D543" s="46"/>
      <c r="E543" s="46"/>
    </row>
    <row r="544" spans="1:5" ht="12.75">
      <c r="A544" s="46"/>
      <c r="B544" s="36"/>
      <c r="C544" s="46"/>
      <c r="D544" s="46"/>
      <c r="E544" s="46"/>
    </row>
    <row r="545" spans="1:5" ht="12.75">
      <c r="A545" s="46"/>
      <c r="B545" s="46"/>
      <c r="C545" s="46"/>
      <c r="D545" s="46"/>
      <c r="E545" s="46"/>
    </row>
    <row r="546" spans="1:5" ht="12.75">
      <c r="A546" s="46"/>
      <c r="B546" s="46"/>
      <c r="C546" s="46"/>
      <c r="D546" s="46"/>
      <c r="E546" s="46"/>
    </row>
    <row r="547" spans="1:5" ht="12.75">
      <c r="A547" s="46"/>
      <c r="B547" s="46"/>
      <c r="C547" s="46"/>
      <c r="D547" s="46"/>
      <c r="E547" s="46"/>
    </row>
    <row r="548" spans="1:5" ht="12.75">
      <c r="A548" s="46"/>
      <c r="B548" s="46"/>
      <c r="C548" s="46"/>
      <c r="D548" s="46"/>
      <c r="E548" s="46"/>
    </row>
    <row r="549" spans="1:5" ht="12.75">
      <c r="A549" s="46"/>
      <c r="B549" s="46"/>
      <c r="C549" s="46"/>
      <c r="D549" s="46"/>
      <c r="E549" s="46"/>
    </row>
    <row r="550" spans="1:5" ht="12.75">
      <c r="A550" s="46"/>
      <c r="B550" s="46"/>
      <c r="C550" s="46"/>
      <c r="D550" s="46"/>
      <c r="E550" s="46"/>
    </row>
    <row r="551" spans="1:5" ht="12.75">
      <c r="A551" s="46"/>
      <c r="B551" s="46"/>
      <c r="C551" s="46"/>
      <c r="D551" s="46"/>
      <c r="E551" s="46"/>
    </row>
    <row r="552" spans="1:5" ht="12.75">
      <c r="A552" s="46"/>
      <c r="B552" s="46"/>
      <c r="C552" s="46"/>
      <c r="D552" s="46"/>
      <c r="E552" s="46"/>
    </row>
    <row r="553" spans="1:5" ht="12.75">
      <c r="A553" s="46"/>
      <c r="B553" s="46"/>
      <c r="C553" s="46"/>
      <c r="D553" s="46"/>
      <c r="E553" s="46"/>
    </row>
    <row r="554" spans="1:5" ht="12.75">
      <c r="A554" s="46"/>
      <c r="B554" s="46"/>
      <c r="C554" s="46"/>
      <c r="D554" s="46"/>
      <c r="E554" s="46"/>
    </row>
    <row r="555" spans="1:5" ht="12.75">
      <c r="A555" s="46"/>
      <c r="B555" s="46"/>
      <c r="C555" s="46"/>
      <c r="D555" s="46"/>
      <c r="E555" s="46"/>
    </row>
    <row r="556" spans="1:5" ht="12.75">
      <c r="A556" s="46"/>
      <c r="B556" s="46"/>
      <c r="C556" s="46"/>
      <c r="D556" s="46"/>
      <c r="E556" s="46"/>
    </row>
    <row r="557" spans="1:5" ht="12.75">
      <c r="A557" s="46"/>
      <c r="B557" s="46"/>
      <c r="C557" s="46"/>
      <c r="D557" s="46"/>
      <c r="E557" s="46"/>
    </row>
    <row r="558" spans="1:5" ht="12.75">
      <c r="A558" s="46"/>
      <c r="B558" s="46"/>
      <c r="C558" s="46"/>
      <c r="D558" s="46"/>
      <c r="E558" s="46"/>
    </row>
    <row r="559" spans="1:5" ht="12.75">
      <c r="A559" s="46"/>
      <c r="B559" s="46"/>
      <c r="C559" s="46"/>
      <c r="D559" s="46"/>
      <c r="E559" s="46"/>
    </row>
    <row r="560" spans="1:5" ht="12.75">
      <c r="A560" s="46"/>
      <c r="B560" s="46"/>
      <c r="C560" s="46"/>
      <c r="D560" s="46"/>
      <c r="E560" s="46"/>
    </row>
    <row r="561" spans="1:5" ht="12.75">
      <c r="A561" s="46"/>
      <c r="B561" s="46"/>
      <c r="C561" s="46"/>
      <c r="D561" s="46"/>
      <c r="E561" s="46"/>
    </row>
    <row r="562" spans="1:5" ht="12.75">
      <c r="A562" s="46"/>
      <c r="B562" s="46"/>
      <c r="C562" s="46"/>
      <c r="D562" s="46"/>
      <c r="E562" s="46"/>
    </row>
    <row r="563" spans="1:5" ht="12.75">
      <c r="A563" s="46"/>
      <c r="B563" s="46"/>
      <c r="C563" s="46"/>
      <c r="D563" s="46"/>
      <c r="E563" s="46"/>
    </row>
    <row r="564" spans="1:5" ht="12.75">
      <c r="A564" s="46"/>
      <c r="B564" s="46"/>
      <c r="C564" s="46"/>
      <c r="D564" s="46"/>
      <c r="E564" s="46"/>
    </row>
    <row r="565" spans="1:5" ht="12.75">
      <c r="A565" s="46"/>
      <c r="B565" s="36"/>
      <c r="C565" s="46"/>
      <c r="D565" s="46"/>
      <c r="E565" s="46"/>
    </row>
    <row r="566" spans="1:5" ht="12.75">
      <c r="A566" s="46"/>
      <c r="B566" s="46"/>
      <c r="C566" s="46"/>
      <c r="D566" s="46"/>
      <c r="E566" s="46"/>
    </row>
    <row r="567" spans="1:5" ht="12.75">
      <c r="A567" s="46"/>
      <c r="B567" s="73"/>
      <c r="C567" s="46"/>
      <c r="D567" s="46"/>
      <c r="E567" s="46"/>
    </row>
    <row r="568" spans="1:5" ht="12.75">
      <c r="A568" s="46"/>
      <c r="B568" s="46"/>
      <c r="C568" s="46"/>
      <c r="D568" s="46"/>
      <c r="E568" s="46"/>
    </row>
    <row r="569" spans="1:5" ht="12.75">
      <c r="A569" s="46"/>
      <c r="B569" s="46"/>
      <c r="C569" s="46"/>
      <c r="D569" s="46"/>
      <c r="E569" s="46"/>
    </row>
    <row r="570" spans="1:5" ht="12.75">
      <c r="A570" s="46"/>
      <c r="B570" s="46"/>
      <c r="C570" s="46"/>
      <c r="D570" s="46"/>
      <c r="E570" s="46"/>
    </row>
    <row r="571" spans="1:5" ht="12.75">
      <c r="A571" s="46"/>
      <c r="B571" s="46"/>
      <c r="C571" s="46"/>
      <c r="D571" s="46"/>
      <c r="E571" s="46"/>
    </row>
    <row r="572" spans="1:5" ht="12.75">
      <c r="A572" s="46"/>
      <c r="B572" s="36"/>
      <c r="C572" s="46"/>
      <c r="D572" s="46"/>
      <c r="E572" s="46"/>
    </row>
    <row r="573" spans="1:5" ht="12.75">
      <c r="A573" s="46"/>
      <c r="B573" s="46"/>
      <c r="C573" s="46"/>
      <c r="D573" s="46"/>
      <c r="E573" s="46"/>
    </row>
    <row r="574" spans="1:5" ht="12.75">
      <c r="A574" s="46"/>
      <c r="B574" s="36"/>
      <c r="C574" s="46"/>
      <c r="D574" s="46"/>
      <c r="E574" s="46"/>
    </row>
    <row r="575" spans="1:5" ht="12.75">
      <c r="A575" s="46"/>
      <c r="B575" s="36"/>
      <c r="C575" s="46"/>
      <c r="D575" s="46"/>
      <c r="E575" s="46"/>
    </row>
    <row r="576" spans="1:5" ht="12.75">
      <c r="A576" s="46"/>
      <c r="B576" s="46"/>
      <c r="C576" s="46"/>
      <c r="D576" s="46"/>
      <c r="E576" s="46"/>
    </row>
    <row r="577" spans="1:5" ht="12.75">
      <c r="A577" s="46"/>
      <c r="B577" s="46"/>
      <c r="C577" s="46"/>
      <c r="D577" s="46"/>
      <c r="E577" s="46"/>
    </row>
    <row r="578" spans="1:5" ht="12.75">
      <c r="A578" s="46"/>
      <c r="B578" s="46"/>
      <c r="C578" s="46"/>
      <c r="D578" s="46"/>
      <c r="E578" s="46"/>
    </row>
    <row r="579" spans="1:5" ht="12.75">
      <c r="A579" s="46"/>
      <c r="B579" s="46"/>
      <c r="C579" s="46"/>
      <c r="D579" s="46"/>
      <c r="E579" s="46"/>
    </row>
    <row r="580" spans="1:5" ht="12.75">
      <c r="A580" s="46"/>
      <c r="B580" s="46"/>
      <c r="C580" s="46"/>
      <c r="D580" s="46"/>
      <c r="E580" s="46"/>
    </row>
    <row r="581" spans="1:5" ht="12.75">
      <c r="A581" s="46"/>
      <c r="B581" s="36"/>
      <c r="C581" s="46"/>
      <c r="D581" s="46"/>
      <c r="E581" s="46"/>
    </row>
    <row r="582" spans="1:5" ht="12.75">
      <c r="A582" s="46"/>
      <c r="B582" s="36"/>
      <c r="C582" s="46"/>
      <c r="D582" s="46"/>
      <c r="E582" s="46"/>
    </row>
    <row r="583" spans="1:5" ht="12.75">
      <c r="A583" s="46"/>
      <c r="B583" s="46"/>
      <c r="C583" s="46"/>
      <c r="D583" s="46"/>
      <c r="E583" s="46"/>
    </row>
    <row r="584" spans="1:5" ht="12.75">
      <c r="A584" s="46"/>
      <c r="B584" s="46"/>
      <c r="C584" s="46"/>
      <c r="D584" s="46"/>
      <c r="E584" s="46"/>
    </row>
    <row r="585" spans="1:5" ht="12.75">
      <c r="A585" s="46"/>
      <c r="B585" s="46"/>
      <c r="C585" s="46"/>
      <c r="D585" s="46"/>
      <c r="E585" s="46"/>
    </row>
    <row r="586" spans="1:5" ht="12.75">
      <c r="A586" s="46"/>
      <c r="B586" s="46"/>
      <c r="C586" s="46"/>
      <c r="D586" s="46"/>
      <c r="E586" s="46"/>
    </row>
    <row r="587" spans="1:5" ht="12.75">
      <c r="A587" s="46"/>
      <c r="B587" s="46"/>
      <c r="C587" s="46"/>
      <c r="D587" s="46"/>
      <c r="E587" s="46"/>
    </row>
    <row r="588" spans="1:5" ht="12.75">
      <c r="A588" s="46"/>
      <c r="B588" s="46"/>
      <c r="C588" s="46"/>
      <c r="D588" s="46"/>
      <c r="E588" s="46"/>
    </row>
    <row r="589" spans="1:5" ht="12.75">
      <c r="A589" s="46"/>
      <c r="B589" s="46"/>
      <c r="C589" s="46"/>
      <c r="D589" s="46"/>
      <c r="E589" s="46"/>
    </row>
    <row r="590" spans="1:5" ht="12.75">
      <c r="A590" s="46"/>
      <c r="B590" s="46"/>
      <c r="C590" s="46"/>
      <c r="D590" s="46"/>
      <c r="E590" s="46"/>
    </row>
    <row r="591" spans="1:5" ht="12.75">
      <c r="A591" s="46"/>
      <c r="B591" s="46"/>
      <c r="C591" s="46"/>
      <c r="D591" s="46"/>
      <c r="E591" s="46"/>
    </row>
    <row r="592" spans="1:5" ht="12.75">
      <c r="A592" s="46"/>
      <c r="B592" s="46"/>
      <c r="C592" s="46"/>
      <c r="D592" s="46"/>
      <c r="E592" s="46"/>
    </row>
    <row r="593" spans="1:5" ht="12.75">
      <c r="A593" s="46"/>
      <c r="B593" s="46"/>
      <c r="C593" s="46"/>
      <c r="D593" s="46"/>
      <c r="E593" s="46"/>
    </row>
    <row r="594" spans="1:5" ht="12.75">
      <c r="A594" s="46"/>
      <c r="B594" s="46"/>
      <c r="C594" s="46"/>
      <c r="D594" s="46"/>
      <c r="E594" s="46"/>
    </row>
    <row r="595" spans="1:5" ht="12.75">
      <c r="A595" s="46"/>
      <c r="B595" s="46"/>
      <c r="C595" s="46"/>
      <c r="D595" s="46"/>
      <c r="E595" s="46"/>
    </row>
    <row r="596" spans="1:5" ht="12.75">
      <c r="A596" s="46"/>
      <c r="B596" s="36"/>
      <c r="C596" s="46"/>
      <c r="D596" s="46"/>
      <c r="E596" s="46"/>
    </row>
    <row r="597" spans="1:5" ht="12.75">
      <c r="A597" s="46"/>
      <c r="B597" s="46"/>
      <c r="C597" s="46"/>
      <c r="D597" s="46"/>
      <c r="E597" s="46"/>
    </row>
    <row r="598" spans="1:5" ht="12.75">
      <c r="A598" s="46"/>
      <c r="B598" s="46"/>
      <c r="C598" s="46"/>
      <c r="D598" s="46"/>
      <c r="E598" s="46"/>
    </row>
    <row r="599" spans="1:5" ht="12.75">
      <c r="A599" s="46"/>
      <c r="B599" s="46"/>
      <c r="C599" s="46"/>
      <c r="D599" s="46"/>
      <c r="E599" s="46"/>
    </row>
    <row r="600" spans="1:5" ht="12.75">
      <c r="A600" s="46"/>
      <c r="B600" s="46"/>
      <c r="C600" s="46"/>
      <c r="D600" s="46"/>
      <c r="E600" s="46"/>
    </row>
    <row r="601" spans="1:5" ht="12.75">
      <c r="A601" s="46"/>
      <c r="B601" s="46"/>
      <c r="C601" s="46"/>
      <c r="D601" s="46"/>
      <c r="E601" s="46"/>
    </row>
    <row r="602" spans="1:5" ht="12.75">
      <c r="A602" s="46"/>
      <c r="B602" s="46"/>
      <c r="C602" s="46"/>
      <c r="D602" s="46"/>
      <c r="E602" s="46"/>
    </row>
    <row r="603" spans="1:5" ht="12.75">
      <c r="A603" s="46"/>
      <c r="B603" s="46"/>
      <c r="C603" s="46"/>
      <c r="D603" s="46"/>
      <c r="E603" s="46"/>
    </row>
    <row r="604" spans="1:5" ht="12.75">
      <c r="A604" s="46"/>
      <c r="B604" s="46"/>
      <c r="C604" s="46"/>
      <c r="D604" s="46"/>
      <c r="E604" s="46"/>
    </row>
    <row r="605" spans="1:5" ht="12.75">
      <c r="A605" s="46"/>
      <c r="B605" s="46"/>
      <c r="C605" s="46"/>
      <c r="D605" s="46"/>
      <c r="E605" s="46"/>
    </row>
    <row r="606" spans="1:5" ht="12.75">
      <c r="A606" s="46"/>
      <c r="B606" s="46"/>
      <c r="C606" s="46"/>
      <c r="D606" s="46"/>
      <c r="E606" s="46"/>
    </row>
    <row r="607" spans="1:5" ht="12.75">
      <c r="A607" s="46"/>
      <c r="B607" s="46"/>
      <c r="C607" s="46"/>
      <c r="D607" s="46"/>
      <c r="E607" s="46"/>
    </row>
    <row r="608" spans="1:5" ht="12.75">
      <c r="A608" s="46"/>
      <c r="B608" s="46"/>
      <c r="C608" s="46"/>
      <c r="D608" s="46"/>
      <c r="E608" s="46"/>
    </row>
    <row r="609" spans="1:5" ht="12.75">
      <c r="A609" s="46"/>
      <c r="B609" s="46"/>
      <c r="C609" s="46"/>
      <c r="D609" s="46"/>
      <c r="E609" s="46"/>
    </row>
    <row r="610" spans="1:5" ht="12.75">
      <c r="A610" s="46"/>
      <c r="B610" s="46"/>
      <c r="C610" s="46"/>
      <c r="D610" s="46"/>
      <c r="E610" s="46"/>
    </row>
    <row r="611" spans="1:5" ht="12.75">
      <c r="A611" s="46"/>
      <c r="B611" s="46"/>
      <c r="C611" s="46"/>
      <c r="D611" s="46"/>
      <c r="E611" s="46"/>
    </row>
    <row r="612" spans="1:5" ht="12.75">
      <c r="A612" s="46"/>
      <c r="B612" s="46"/>
      <c r="C612" s="46"/>
      <c r="D612" s="46"/>
      <c r="E612" s="46"/>
    </row>
    <row r="613" spans="1:5" ht="12.75">
      <c r="A613" s="46"/>
      <c r="B613" s="46"/>
      <c r="C613" s="46"/>
      <c r="D613" s="46"/>
      <c r="E613" s="46"/>
    </row>
    <row r="614" spans="1:5" ht="12.75">
      <c r="A614" s="46"/>
      <c r="B614" s="46"/>
      <c r="C614" s="46"/>
      <c r="D614" s="46"/>
      <c r="E614" s="46"/>
    </row>
    <row r="615" spans="1:5" ht="12.75">
      <c r="A615" s="46"/>
      <c r="B615" s="46"/>
      <c r="C615" s="46"/>
      <c r="D615" s="46"/>
      <c r="E615" s="46"/>
    </row>
    <row r="616" spans="1:5" ht="12.75">
      <c r="A616" s="46"/>
      <c r="B616" s="46"/>
      <c r="C616" s="46"/>
      <c r="D616" s="46"/>
      <c r="E616" s="46"/>
    </row>
    <row r="617" spans="1:5" ht="12.75">
      <c r="A617" s="46"/>
      <c r="B617" s="46"/>
      <c r="C617" s="46"/>
      <c r="D617" s="46"/>
      <c r="E617" s="46"/>
    </row>
    <row r="618" spans="1:5" ht="12.75">
      <c r="A618" s="46"/>
      <c r="B618" s="46"/>
      <c r="C618" s="46"/>
      <c r="D618" s="46"/>
      <c r="E618" s="46"/>
    </row>
    <row r="619" spans="1:5" ht="12.75">
      <c r="A619" s="46"/>
      <c r="B619" s="46"/>
      <c r="C619" s="46"/>
      <c r="D619" s="46"/>
      <c r="E619" s="46"/>
    </row>
    <row r="620" spans="1:5" ht="12.75">
      <c r="A620" s="46"/>
      <c r="B620" s="36"/>
      <c r="C620" s="46"/>
      <c r="D620" s="46"/>
      <c r="E620" s="46"/>
    </row>
    <row r="621" spans="1:5" ht="12.75">
      <c r="A621" s="46"/>
      <c r="B621" s="46"/>
      <c r="C621" s="46"/>
      <c r="D621" s="46"/>
      <c r="E621" s="46"/>
    </row>
    <row r="622" spans="1:5" ht="12.75">
      <c r="A622" s="46"/>
      <c r="B622" s="73"/>
      <c r="C622" s="46"/>
      <c r="D622" s="46"/>
      <c r="E622" s="46"/>
    </row>
    <row r="623" spans="1:5" ht="12.75">
      <c r="A623" s="46"/>
      <c r="B623" s="46"/>
      <c r="C623" s="46"/>
      <c r="D623" s="46"/>
      <c r="E623" s="46"/>
    </row>
    <row r="624" spans="1:5" ht="12.75">
      <c r="A624" s="46"/>
      <c r="B624" s="46"/>
      <c r="C624" s="46"/>
      <c r="D624" s="46"/>
      <c r="E624" s="46"/>
    </row>
    <row r="625" spans="1:5" ht="12.75">
      <c r="A625" s="46"/>
      <c r="B625" s="46"/>
      <c r="C625" s="46"/>
      <c r="D625" s="46"/>
      <c r="E625" s="46"/>
    </row>
    <row r="626" spans="1:5" ht="12.75">
      <c r="A626" s="46"/>
      <c r="B626" s="46"/>
      <c r="C626" s="46"/>
      <c r="D626" s="46"/>
      <c r="E626" s="46"/>
    </row>
    <row r="627" spans="1:5" ht="12.75">
      <c r="A627" s="46"/>
      <c r="B627" s="36"/>
      <c r="C627" s="46"/>
      <c r="D627" s="46"/>
      <c r="E627" s="46"/>
    </row>
    <row r="628" spans="1:5" ht="12.75">
      <c r="A628" s="46"/>
      <c r="B628" s="46"/>
      <c r="C628" s="46"/>
      <c r="D628" s="46"/>
      <c r="E628" s="46"/>
    </row>
    <row r="629" spans="1:5" ht="12.75">
      <c r="A629" s="46"/>
      <c r="B629" s="36"/>
      <c r="C629" s="46"/>
      <c r="D629" s="46"/>
      <c r="E629" s="46"/>
    </row>
    <row r="630" spans="1:5" ht="12.75">
      <c r="A630" s="46"/>
      <c r="B630" s="36"/>
      <c r="C630" s="46"/>
      <c r="D630" s="46"/>
      <c r="E630" s="46"/>
    </row>
    <row r="631" spans="1:5" ht="12.75">
      <c r="A631" s="46"/>
      <c r="B631" s="46"/>
      <c r="C631" s="46"/>
      <c r="D631" s="46"/>
      <c r="E631" s="46"/>
    </row>
    <row r="632" spans="1:5" ht="12.75">
      <c r="A632" s="46"/>
      <c r="B632" s="46"/>
      <c r="C632" s="46"/>
      <c r="D632" s="46"/>
      <c r="E632" s="46"/>
    </row>
    <row r="633" spans="1:5" ht="12.75">
      <c r="A633" s="46"/>
      <c r="B633" s="46"/>
      <c r="C633" s="46"/>
      <c r="D633" s="46"/>
      <c r="E633" s="46"/>
    </row>
    <row r="634" spans="1:5" ht="12.75">
      <c r="A634" s="46"/>
      <c r="B634" s="46"/>
      <c r="C634" s="46"/>
      <c r="D634" s="46"/>
      <c r="E634" s="46"/>
    </row>
    <row r="635" spans="1:5" ht="12.75">
      <c r="A635" s="46"/>
      <c r="B635" s="46"/>
      <c r="C635" s="46"/>
      <c r="D635" s="46"/>
      <c r="E635" s="46"/>
    </row>
    <row r="636" spans="1:5" ht="12.75">
      <c r="A636" s="46"/>
      <c r="B636" s="46"/>
      <c r="C636" s="46"/>
      <c r="D636" s="46"/>
      <c r="E636" s="46"/>
    </row>
    <row r="637" spans="1:5" ht="12.75">
      <c r="A637" s="46"/>
      <c r="B637" s="46"/>
      <c r="C637" s="46"/>
      <c r="D637" s="46"/>
      <c r="E637" s="46"/>
    </row>
    <row r="638" spans="1:5" ht="12.75">
      <c r="A638" s="46"/>
      <c r="B638" s="46"/>
      <c r="C638" s="46"/>
      <c r="D638" s="46"/>
      <c r="E638" s="46"/>
    </row>
    <row r="639" spans="1:5" ht="12.75">
      <c r="A639" s="46"/>
      <c r="B639" s="46"/>
      <c r="C639" s="46"/>
      <c r="D639" s="46"/>
      <c r="E639" s="46"/>
    </row>
    <row r="640" spans="1:5" ht="12.75">
      <c r="A640" s="46"/>
      <c r="B640" s="74"/>
      <c r="C640" s="46"/>
      <c r="D640" s="46"/>
      <c r="E640" s="46"/>
    </row>
    <row r="641" spans="1:5" ht="12.75">
      <c r="A641" s="46"/>
      <c r="B641" s="73"/>
      <c r="C641" s="46"/>
      <c r="D641" s="46"/>
      <c r="E641" s="46"/>
    </row>
    <row r="642" spans="1:5" ht="12.75">
      <c r="A642" s="46"/>
      <c r="B642" s="73"/>
      <c r="C642" s="46"/>
      <c r="D642" s="46"/>
      <c r="E642" s="46"/>
    </row>
    <row r="643" spans="1:5" ht="12.75">
      <c r="A643" s="46"/>
      <c r="B643" s="74"/>
      <c r="C643" s="46"/>
      <c r="D643" s="46"/>
      <c r="E643" s="46"/>
    </row>
    <row r="644" spans="1:5" ht="12.75">
      <c r="A644" s="46"/>
      <c r="B644" s="74"/>
      <c r="C644" s="46"/>
      <c r="D644" s="46"/>
      <c r="E644" s="46"/>
    </row>
    <row r="645" spans="1:5" ht="12.75">
      <c r="A645" s="46"/>
      <c r="B645" s="74"/>
      <c r="C645" s="46"/>
      <c r="D645" s="46"/>
      <c r="E645" s="46"/>
    </row>
    <row r="646" spans="1:5" ht="12.75">
      <c r="A646" s="46"/>
      <c r="B646" s="74"/>
      <c r="C646" s="46"/>
      <c r="D646" s="46"/>
      <c r="E646" s="46"/>
    </row>
    <row r="647" spans="1:5" ht="12.75">
      <c r="A647" s="46"/>
      <c r="B647" s="46"/>
      <c r="C647" s="46"/>
      <c r="D647" s="46"/>
      <c r="E647" s="46"/>
    </row>
    <row r="648" spans="1:5" ht="12.75">
      <c r="A648" s="46"/>
      <c r="B648" s="46"/>
      <c r="C648" s="46"/>
      <c r="D648" s="46"/>
      <c r="E648" s="46"/>
    </row>
    <row r="649" spans="1:5" ht="12.75">
      <c r="A649" s="46"/>
      <c r="B649" s="36"/>
      <c r="C649" s="46"/>
      <c r="D649" s="46"/>
      <c r="E649" s="46"/>
    </row>
    <row r="650" spans="1:5" ht="12.75">
      <c r="A650" s="46"/>
      <c r="B650" s="36"/>
      <c r="C650" s="46"/>
      <c r="D650" s="46"/>
      <c r="E650" s="46"/>
    </row>
    <row r="651" spans="1:5" ht="12.75">
      <c r="A651" s="46"/>
      <c r="B651" s="46"/>
      <c r="C651" s="46"/>
      <c r="D651" s="46"/>
      <c r="E651" s="46"/>
    </row>
    <row r="652" spans="1:5" ht="12.75">
      <c r="A652" s="46"/>
      <c r="B652" s="46"/>
      <c r="C652" s="46"/>
      <c r="D652" s="46"/>
      <c r="E652" s="46"/>
    </row>
    <row r="653" spans="1:5" ht="12.75">
      <c r="A653" s="46"/>
      <c r="B653" s="46"/>
      <c r="C653" s="46"/>
      <c r="D653" s="46"/>
      <c r="E653" s="46"/>
    </row>
    <row r="654" spans="1:5" ht="12.75">
      <c r="A654" s="46"/>
      <c r="B654" s="46"/>
      <c r="C654" s="46"/>
      <c r="D654" s="46"/>
      <c r="E654" s="46"/>
    </row>
    <row r="655" spans="1:5" ht="12.75">
      <c r="A655" s="46"/>
      <c r="B655" s="46"/>
      <c r="C655" s="46"/>
      <c r="D655" s="46"/>
      <c r="E655" s="46"/>
    </row>
    <row r="656" spans="1:5" ht="12.75">
      <c r="A656" s="46"/>
      <c r="B656" s="46"/>
      <c r="C656" s="46"/>
      <c r="D656" s="46"/>
      <c r="E656" s="46"/>
    </row>
    <row r="657" spans="1:5" ht="12.75">
      <c r="A657" s="46"/>
      <c r="B657" s="46"/>
      <c r="C657" s="46"/>
      <c r="D657" s="46"/>
      <c r="E657" s="46"/>
    </row>
    <row r="658" spans="1:5" ht="12.75">
      <c r="A658" s="46"/>
      <c r="B658" s="46"/>
      <c r="C658" s="46"/>
      <c r="D658" s="46"/>
      <c r="E658" s="46"/>
    </row>
    <row r="659" spans="1:5" ht="12.75">
      <c r="A659" s="46"/>
      <c r="B659" s="46"/>
      <c r="C659" s="46"/>
      <c r="D659" s="46"/>
      <c r="E659" s="46"/>
    </row>
    <row r="660" spans="1:5" ht="12.75">
      <c r="A660" s="46"/>
      <c r="B660" s="46"/>
      <c r="C660" s="46"/>
      <c r="D660" s="46"/>
      <c r="E660" s="46"/>
    </row>
    <row r="661" spans="1:5" ht="12.75">
      <c r="A661" s="46"/>
      <c r="B661" s="46"/>
      <c r="C661" s="46"/>
      <c r="D661" s="46"/>
      <c r="E661" s="46"/>
    </row>
    <row r="662" spans="1:5" ht="12.75">
      <c r="A662" s="46"/>
      <c r="B662" s="46"/>
      <c r="C662" s="46"/>
      <c r="D662" s="46"/>
      <c r="E662" s="46"/>
    </row>
    <row r="663" spans="1:5" ht="12.75">
      <c r="A663" s="46"/>
      <c r="B663" s="46"/>
      <c r="C663" s="46"/>
      <c r="D663" s="46"/>
      <c r="E663" s="46"/>
    </row>
    <row r="664" spans="1:5" ht="12.75">
      <c r="A664" s="46"/>
      <c r="B664" s="46"/>
      <c r="C664" s="46"/>
      <c r="D664" s="46"/>
      <c r="E664" s="46"/>
    </row>
    <row r="665" spans="1:5" ht="12.75">
      <c r="A665" s="46"/>
      <c r="B665" s="46"/>
      <c r="C665" s="46"/>
      <c r="D665" s="46"/>
      <c r="E665" s="46"/>
    </row>
    <row r="666" spans="1:5" ht="12.75">
      <c r="A666" s="46"/>
      <c r="B666" s="46"/>
      <c r="C666" s="46"/>
      <c r="D666" s="46"/>
      <c r="E666" s="46"/>
    </row>
    <row r="667" spans="1:5" ht="12.75">
      <c r="A667" s="46"/>
      <c r="B667" s="46"/>
      <c r="C667" s="46"/>
      <c r="D667" s="46"/>
      <c r="E667" s="46"/>
    </row>
    <row r="668" spans="1:5" ht="12.75">
      <c r="A668" s="46"/>
      <c r="B668" s="46"/>
      <c r="C668" s="46"/>
      <c r="D668" s="46"/>
      <c r="E668" s="46"/>
    </row>
    <row r="669" spans="1:5" ht="12.75">
      <c r="A669" s="46"/>
      <c r="B669" s="46"/>
      <c r="C669" s="46"/>
      <c r="D669" s="46"/>
      <c r="E669" s="46"/>
    </row>
    <row r="670" spans="1:5" ht="12.75">
      <c r="A670" s="46"/>
      <c r="B670" s="46"/>
      <c r="C670" s="46"/>
      <c r="D670" s="46"/>
      <c r="E670" s="46"/>
    </row>
    <row r="671" spans="1:5" ht="12.75">
      <c r="A671" s="46"/>
      <c r="B671" s="46"/>
      <c r="C671" s="46"/>
      <c r="D671" s="46"/>
      <c r="E671" s="46"/>
    </row>
    <row r="672" spans="1:5" ht="12.75">
      <c r="A672" s="46"/>
      <c r="B672" s="46"/>
      <c r="C672" s="46"/>
      <c r="D672" s="46"/>
      <c r="E672" s="46"/>
    </row>
    <row r="673" spans="1:5" ht="12.75">
      <c r="A673" s="46"/>
      <c r="B673" s="46"/>
      <c r="C673" s="46"/>
      <c r="D673" s="46"/>
      <c r="E673" s="46"/>
    </row>
    <row r="674" spans="1:5" ht="12.75">
      <c r="A674" s="46"/>
      <c r="B674" s="46"/>
      <c r="C674" s="46"/>
      <c r="D674" s="46"/>
      <c r="E674" s="46"/>
    </row>
    <row r="675" spans="1:5" ht="12.75">
      <c r="A675" s="46"/>
      <c r="B675" s="46"/>
      <c r="C675" s="46"/>
      <c r="D675" s="46"/>
      <c r="E675" s="46"/>
    </row>
    <row r="676" spans="1:5" ht="12.75">
      <c r="A676" s="46"/>
      <c r="B676" s="46"/>
      <c r="C676" s="46"/>
      <c r="D676" s="46"/>
      <c r="E676" s="46"/>
    </row>
    <row r="677" spans="1:5" ht="12.75">
      <c r="A677" s="46"/>
      <c r="B677" s="46"/>
      <c r="C677" s="46"/>
      <c r="D677" s="46"/>
      <c r="E677" s="46"/>
    </row>
    <row r="678" spans="1:5" ht="12.75">
      <c r="A678" s="46"/>
      <c r="B678" s="46"/>
      <c r="C678" s="46"/>
      <c r="D678" s="46"/>
      <c r="E678" s="46"/>
    </row>
    <row r="679" spans="1:5" ht="12.75">
      <c r="A679" s="46"/>
      <c r="B679" s="46"/>
      <c r="C679" s="46"/>
      <c r="D679" s="46"/>
      <c r="E679" s="46"/>
    </row>
    <row r="680" spans="1:5" ht="12.75">
      <c r="A680" s="46"/>
      <c r="B680" s="46"/>
      <c r="C680" s="46"/>
      <c r="D680" s="46"/>
      <c r="E680" s="46"/>
    </row>
    <row r="681" spans="1:5" ht="12.75">
      <c r="A681" s="46"/>
      <c r="B681" s="46"/>
      <c r="C681" s="46"/>
      <c r="D681" s="46"/>
      <c r="E681" s="46"/>
    </row>
    <row r="682" spans="1:5" ht="12.75">
      <c r="A682" s="46"/>
      <c r="B682" s="46"/>
      <c r="C682" s="46"/>
      <c r="D682" s="46"/>
      <c r="E682" s="46"/>
    </row>
    <row r="683" spans="1:5" ht="12.75">
      <c r="A683" s="46"/>
      <c r="B683" s="46"/>
      <c r="C683" s="46"/>
      <c r="D683" s="46"/>
      <c r="E683" s="46"/>
    </row>
    <row r="684" spans="1:5" ht="12.75">
      <c r="A684" s="46"/>
      <c r="B684" s="46"/>
      <c r="C684" s="46"/>
      <c r="D684" s="46"/>
      <c r="E684" s="46"/>
    </row>
    <row r="685" spans="1:5" ht="12.75">
      <c r="A685" s="46"/>
      <c r="B685" s="46"/>
      <c r="C685" s="46"/>
      <c r="D685" s="46"/>
      <c r="E685" s="46"/>
    </row>
    <row r="686" spans="1:5" ht="12.75">
      <c r="A686" s="46"/>
      <c r="B686" s="46"/>
      <c r="C686" s="46"/>
      <c r="D686" s="46"/>
      <c r="E686" s="46"/>
    </row>
    <row r="687" spans="1:5" ht="12.75">
      <c r="A687" s="46"/>
      <c r="B687" s="46"/>
      <c r="C687" s="46"/>
      <c r="D687" s="46"/>
      <c r="E687" s="46"/>
    </row>
    <row r="688" spans="1:5" ht="12.75">
      <c r="A688" s="46"/>
      <c r="B688" s="46"/>
      <c r="C688" s="46"/>
      <c r="D688" s="46"/>
      <c r="E688" s="46"/>
    </row>
    <row r="689" spans="1:5" ht="12.75">
      <c r="A689" s="46"/>
      <c r="B689" s="46"/>
      <c r="C689" s="46"/>
      <c r="D689" s="46"/>
      <c r="E689" s="46"/>
    </row>
    <row r="690" spans="1:5" ht="12.75">
      <c r="A690" s="46"/>
      <c r="B690" s="46"/>
      <c r="C690" s="46"/>
      <c r="D690" s="46"/>
      <c r="E690" s="46"/>
    </row>
    <row r="691" spans="1:5" ht="12.75">
      <c r="A691" s="46"/>
      <c r="B691" s="46"/>
      <c r="C691" s="46"/>
      <c r="D691" s="46"/>
      <c r="E691" s="46"/>
    </row>
    <row r="692" spans="1:5" ht="12.75">
      <c r="A692" s="46"/>
      <c r="B692" s="36"/>
      <c r="C692" s="46"/>
      <c r="D692" s="46"/>
      <c r="E692" s="46"/>
    </row>
    <row r="693" spans="1:5" ht="12.75">
      <c r="A693" s="46"/>
      <c r="B693" s="46"/>
      <c r="C693" s="46"/>
      <c r="D693" s="46"/>
      <c r="E693" s="46"/>
    </row>
    <row r="694" spans="1:5" ht="12.75">
      <c r="A694" s="46"/>
      <c r="B694" s="46"/>
      <c r="C694" s="46"/>
      <c r="D694" s="46"/>
      <c r="E694" s="46"/>
    </row>
    <row r="695" spans="1:5" ht="12.75">
      <c r="A695" s="46"/>
      <c r="B695" s="46"/>
      <c r="C695" s="46"/>
      <c r="D695" s="46"/>
      <c r="E695" s="46"/>
    </row>
    <row r="696" spans="1:5" ht="12.75">
      <c r="A696" s="46"/>
      <c r="B696" s="46"/>
      <c r="C696" s="46"/>
      <c r="D696" s="46"/>
      <c r="E696" s="46"/>
    </row>
    <row r="697" spans="1:5" ht="12.75">
      <c r="A697" s="46"/>
      <c r="B697" s="46"/>
      <c r="C697" s="46"/>
      <c r="D697" s="46"/>
      <c r="E697" s="46"/>
    </row>
    <row r="698" spans="1:5" ht="12.75">
      <c r="A698" s="46"/>
      <c r="B698" s="46"/>
      <c r="C698" s="46"/>
      <c r="D698" s="46"/>
      <c r="E698" s="46"/>
    </row>
    <row r="699" spans="1:5" ht="12.75">
      <c r="A699" s="46"/>
      <c r="B699" s="46"/>
      <c r="C699" s="46"/>
      <c r="D699" s="46"/>
      <c r="E699" s="46"/>
    </row>
    <row r="700" spans="1:5" ht="12.75">
      <c r="A700" s="46"/>
      <c r="B700" s="46"/>
      <c r="C700" s="46"/>
      <c r="D700" s="46"/>
      <c r="E700" s="46"/>
    </row>
    <row r="701" spans="1:5" ht="12.75">
      <c r="A701" s="46"/>
      <c r="B701" s="46"/>
      <c r="C701" s="46"/>
      <c r="D701" s="46"/>
      <c r="E701" s="46"/>
    </row>
    <row r="702" spans="1:5" ht="12.75">
      <c r="A702" s="46"/>
      <c r="B702" s="46"/>
      <c r="C702" s="46"/>
      <c r="D702" s="46"/>
      <c r="E702" s="46"/>
    </row>
    <row r="703" spans="1:5" ht="12.75">
      <c r="A703" s="46"/>
      <c r="B703" s="46"/>
      <c r="C703" s="46"/>
      <c r="D703" s="46"/>
      <c r="E703" s="46"/>
    </row>
    <row r="704" spans="1:5" ht="12.75">
      <c r="A704" s="46"/>
      <c r="B704" s="46"/>
      <c r="C704" s="46"/>
      <c r="D704" s="46"/>
      <c r="E704" s="46"/>
    </row>
    <row r="705" spans="1:5" ht="12.75">
      <c r="A705" s="46"/>
      <c r="B705" s="46"/>
      <c r="C705" s="46"/>
      <c r="D705" s="46"/>
      <c r="E705" s="46"/>
    </row>
    <row r="706" spans="1:5" ht="12.75">
      <c r="A706" s="46"/>
      <c r="B706" s="46"/>
      <c r="C706" s="46"/>
      <c r="D706" s="46"/>
      <c r="E706" s="46"/>
    </row>
    <row r="707" spans="1:5" ht="12.75">
      <c r="A707" s="46"/>
      <c r="B707" s="46"/>
      <c r="C707" s="46"/>
      <c r="D707" s="46"/>
      <c r="E707" s="46"/>
    </row>
    <row r="708" spans="1:5" ht="12.75">
      <c r="A708" s="46"/>
      <c r="B708" s="46"/>
      <c r="C708" s="46"/>
      <c r="D708" s="46"/>
      <c r="E708" s="46"/>
    </row>
    <row r="709" spans="1:5" ht="12.75">
      <c r="A709" s="46"/>
      <c r="B709" s="46"/>
      <c r="C709" s="46"/>
      <c r="D709" s="46"/>
      <c r="E709" s="46"/>
    </row>
    <row r="710" spans="1:5" ht="12.75">
      <c r="A710" s="46"/>
      <c r="B710" s="46"/>
      <c r="C710" s="46"/>
      <c r="D710" s="46"/>
      <c r="E710" s="46"/>
    </row>
    <row r="711" spans="1:5" ht="12.75">
      <c r="A711" s="46"/>
      <c r="B711" s="46"/>
      <c r="C711" s="46"/>
      <c r="D711" s="46"/>
      <c r="E711" s="46"/>
    </row>
    <row r="712" spans="1:5" ht="12.75">
      <c r="A712" s="46"/>
      <c r="B712" s="46"/>
      <c r="C712" s="46"/>
      <c r="D712" s="46"/>
      <c r="E712" s="46"/>
    </row>
    <row r="713" spans="1:5" ht="12.75">
      <c r="A713" s="46"/>
      <c r="B713" s="46"/>
      <c r="C713" s="46"/>
      <c r="D713" s="46"/>
      <c r="E713" s="46"/>
    </row>
    <row r="714" spans="1:5" ht="12.75">
      <c r="A714" s="46"/>
      <c r="B714" s="46"/>
      <c r="C714" s="46"/>
      <c r="D714" s="46"/>
      <c r="E714" s="46"/>
    </row>
    <row r="715" spans="1:5" ht="12.75">
      <c r="A715" s="46"/>
      <c r="B715" s="46"/>
      <c r="C715" s="46"/>
      <c r="D715" s="46"/>
      <c r="E715" s="46"/>
    </row>
    <row r="716" spans="1:5" ht="12.75">
      <c r="A716" s="46"/>
      <c r="B716" s="46"/>
      <c r="C716" s="46"/>
      <c r="D716" s="46"/>
      <c r="E716" s="46"/>
    </row>
    <row r="717" spans="1:5" ht="12.75">
      <c r="A717" s="46"/>
      <c r="B717" s="46"/>
      <c r="C717" s="46"/>
      <c r="D717" s="46"/>
      <c r="E717" s="46"/>
    </row>
    <row r="718" spans="1:5" ht="12.75">
      <c r="A718" s="46"/>
      <c r="B718" s="46"/>
      <c r="C718" s="46"/>
      <c r="D718" s="46"/>
      <c r="E718" s="46"/>
    </row>
    <row r="719" spans="1:5" ht="12.75">
      <c r="A719" s="46"/>
      <c r="B719" s="46"/>
      <c r="C719" s="46"/>
      <c r="D719" s="46"/>
      <c r="E719" s="46"/>
    </row>
    <row r="720" spans="1:5" ht="12.75">
      <c r="A720" s="46"/>
      <c r="B720" s="46"/>
      <c r="C720" s="46"/>
      <c r="D720" s="46"/>
      <c r="E720" s="46"/>
    </row>
    <row r="721" spans="1:5" ht="12.75">
      <c r="A721" s="46"/>
      <c r="B721" s="46"/>
      <c r="C721" s="46"/>
      <c r="D721" s="46"/>
      <c r="E721" s="46"/>
    </row>
    <row r="722" spans="1:5" ht="12.75">
      <c r="A722" s="46"/>
      <c r="B722" s="46"/>
      <c r="C722" s="46"/>
      <c r="D722" s="46"/>
      <c r="E722" s="46"/>
    </row>
    <row r="723" spans="1:5" ht="12.75">
      <c r="A723" s="46"/>
      <c r="B723" s="46"/>
      <c r="C723" s="46"/>
      <c r="D723" s="46"/>
      <c r="E723" s="46"/>
    </row>
    <row r="724" spans="1:5" ht="12.75">
      <c r="A724" s="46"/>
      <c r="B724" s="46"/>
      <c r="C724" s="46"/>
      <c r="D724" s="46"/>
      <c r="E724" s="46"/>
    </row>
    <row r="725" spans="1:5" ht="12.75">
      <c r="A725" s="46"/>
      <c r="B725" s="46"/>
      <c r="C725" s="46"/>
      <c r="D725" s="46"/>
      <c r="E725" s="46"/>
    </row>
    <row r="726" spans="1:5" ht="12.75">
      <c r="A726" s="46"/>
      <c r="B726" s="46"/>
      <c r="C726" s="46"/>
      <c r="D726" s="46"/>
      <c r="E726" s="46"/>
    </row>
    <row r="727" spans="1:5" ht="12.75">
      <c r="A727" s="46"/>
      <c r="B727" s="46"/>
      <c r="C727" s="46"/>
      <c r="D727" s="46"/>
      <c r="E727" s="46"/>
    </row>
    <row r="728" spans="1:5" ht="12.75">
      <c r="A728" s="46"/>
      <c r="B728" s="46"/>
      <c r="C728" s="46"/>
      <c r="D728" s="46"/>
      <c r="E728" s="46"/>
    </row>
    <row r="729" spans="1:5" ht="12.75">
      <c r="A729" s="46"/>
      <c r="B729" s="46"/>
      <c r="C729" s="46"/>
      <c r="D729" s="46"/>
      <c r="E729" s="46"/>
    </row>
    <row r="730" spans="1:5" ht="12.75">
      <c r="A730" s="46"/>
      <c r="B730" s="46"/>
      <c r="C730" s="46"/>
      <c r="D730" s="46"/>
      <c r="E730" s="46"/>
    </row>
    <row r="731" spans="1:5" ht="12.75">
      <c r="A731" s="46"/>
      <c r="B731" s="46"/>
      <c r="C731" s="46"/>
      <c r="D731" s="46"/>
      <c r="E731" s="46"/>
    </row>
    <row r="732" spans="1:5" ht="12.75">
      <c r="A732" s="46"/>
      <c r="B732" s="46"/>
      <c r="C732" s="46"/>
      <c r="D732" s="46"/>
      <c r="E732" s="46"/>
    </row>
    <row r="733" spans="1:5" ht="12.75">
      <c r="A733" s="46"/>
      <c r="B733" s="46"/>
      <c r="C733" s="46"/>
      <c r="D733" s="46"/>
      <c r="E733" s="46"/>
    </row>
    <row r="734" spans="1:5" ht="12.75">
      <c r="A734" s="46"/>
      <c r="B734" s="46"/>
      <c r="C734" s="46"/>
      <c r="D734" s="46"/>
      <c r="E734" s="46"/>
    </row>
    <row r="735" spans="1:5" ht="12.75">
      <c r="A735" s="46"/>
      <c r="B735" s="46"/>
      <c r="C735" s="46"/>
      <c r="D735" s="46"/>
      <c r="E735" s="46"/>
    </row>
    <row r="736" spans="1:5" ht="12.75">
      <c r="A736" s="46"/>
      <c r="B736" s="46"/>
      <c r="C736" s="46"/>
      <c r="D736" s="46"/>
      <c r="E736" s="46"/>
    </row>
    <row r="737" spans="1:5" ht="12.75">
      <c r="A737" s="46"/>
      <c r="B737" s="46"/>
      <c r="C737" s="46"/>
      <c r="D737" s="46"/>
      <c r="E737" s="46"/>
    </row>
    <row r="738" spans="1:5" ht="12.75">
      <c r="A738" s="46"/>
      <c r="B738" s="46"/>
      <c r="C738" s="46"/>
      <c r="D738" s="46"/>
      <c r="E738" s="46"/>
    </row>
    <row r="739" spans="1:5" ht="12.75">
      <c r="A739" s="46"/>
      <c r="B739" s="46"/>
      <c r="C739" s="46"/>
      <c r="D739" s="46"/>
      <c r="E739" s="46"/>
    </row>
    <row r="740" spans="1:5" ht="12.75">
      <c r="A740" s="46"/>
      <c r="B740" s="46"/>
      <c r="C740" s="46"/>
      <c r="D740" s="46"/>
      <c r="E740" s="46"/>
    </row>
    <row r="741" spans="1:5" ht="12.75">
      <c r="A741" s="46"/>
      <c r="B741" s="46"/>
      <c r="C741" s="46"/>
      <c r="D741" s="46"/>
      <c r="E741" s="46"/>
    </row>
    <row r="742" spans="1:5" ht="12.75">
      <c r="A742" s="46"/>
      <c r="B742" s="46"/>
      <c r="C742" s="46"/>
      <c r="D742" s="46"/>
      <c r="E742" s="46"/>
    </row>
    <row r="743" spans="1:5" ht="12.75">
      <c r="A743" s="46"/>
      <c r="B743" s="46"/>
      <c r="C743" s="46"/>
      <c r="D743" s="46"/>
      <c r="E743" s="46"/>
    </row>
    <row r="744" spans="1:5" ht="12.75">
      <c r="A744" s="46"/>
      <c r="B744" s="46"/>
      <c r="C744" s="46"/>
      <c r="D744" s="46"/>
      <c r="E744" s="46"/>
    </row>
    <row r="745" spans="1:5" ht="12.75">
      <c r="A745" s="46"/>
      <c r="B745" s="46"/>
      <c r="C745" s="46"/>
      <c r="D745" s="46"/>
      <c r="E745" s="46"/>
    </row>
    <row r="746" spans="1:5" ht="12.75">
      <c r="A746" s="46"/>
      <c r="B746" s="46"/>
      <c r="C746" s="46"/>
      <c r="D746" s="46"/>
      <c r="E746" s="46"/>
    </row>
    <row r="747" spans="1:5" ht="12.75">
      <c r="A747" s="46"/>
      <c r="B747" s="46"/>
      <c r="C747" s="46"/>
      <c r="D747" s="46"/>
      <c r="E747" s="46"/>
    </row>
    <row r="748" spans="1:5" ht="12.75">
      <c r="A748" s="46"/>
      <c r="B748" s="46"/>
      <c r="C748" s="46"/>
      <c r="D748" s="46"/>
      <c r="E748" s="46"/>
    </row>
    <row r="749" spans="1:5" ht="12.75">
      <c r="A749" s="46"/>
      <c r="B749" s="46"/>
      <c r="C749" s="46"/>
      <c r="D749" s="46"/>
      <c r="E749" s="46"/>
    </row>
    <row r="750" spans="1:5" ht="12.75">
      <c r="A750" s="46"/>
      <c r="B750" s="46"/>
      <c r="C750" s="46"/>
      <c r="D750" s="46"/>
      <c r="E750" s="46"/>
    </row>
    <row r="751" spans="1:5" ht="12.75">
      <c r="A751" s="46"/>
      <c r="B751" s="46"/>
      <c r="C751" s="46"/>
      <c r="D751" s="46"/>
      <c r="E751" s="46"/>
    </row>
    <row r="752" spans="1:5" ht="12.75">
      <c r="A752" s="46"/>
      <c r="B752" s="46"/>
      <c r="C752" s="46"/>
      <c r="D752" s="46"/>
      <c r="E752" s="46"/>
    </row>
    <row r="753" spans="1:5" ht="12.75">
      <c r="A753" s="46"/>
      <c r="B753" s="46"/>
      <c r="C753" s="46"/>
      <c r="D753" s="46"/>
      <c r="E753" s="46"/>
    </row>
    <row r="754" spans="1:5" ht="12.75">
      <c r="A754" s="46"/>
      <c r="B754" s="46"/>
      <c r="C754" s="46"/>
      <c r="D754" s="46"/>
      <c r="E754" s="46"/>
    </row>
    <row r="755" spans="1:5" ht="12.75">
      <c r="A755" s="46"/>
      <c r="B755" s="46"/>
      <c r="C755" s="46"/>
      <c r="D755" s="46"/>
      <c r="E755" s="46"/>
    </row>
    <row r="756" spans="1:5" ht="12.75">
      <c r="A756" s="46"/>
      <c r="B756" s="46"/>
      <c r="C756" s="46"/>
      <c r="D756" s="46"/>
      <c r="E756" s="46"/>
    </row>
    <row r="757" spans="1:5" ht="12.75">
      <c r="A757" s="46"/>
      <c r="B757" s="46"/>
      <c r="C757" s="46"/>
      <c r="D757" s="46"/>
      <c r="E757" s="46"/>
    </row>
    <row r="758" spans="1:5" ht="12.75">
      <c r="A758" s="46"/>
      <c r="B758" s="46"/>
      <c r="C758" s="46"/>
      <c r="D758" s="46"/>
      <c r="E758" s="46"/>
    </row>
    <row r="759" spans="1:5" ht="12.75">
      <c r="A759" s="46"/>
      <c r="B759" s="46"/>
      <c r="C759" s="46"/>
      <c r="D759" s="46"/>
      <c r="E759" s="46"/>
    </row>
    <row r="760" spans="1:5" ht="12.75">
      <c r="A760" s="46"/>
      <c r="B760" s="46"/>
      <c r="C760" s="46"/>
      <c r="D760" s="46"/>
      <c r="E760" s="46"/>
    </row>
    <row r="761" spans="1:5" ht="12.75">
      <c r="A761" s="46"/>
      <c r="B761" s="46"/>
      <c r="C761" s="46"/>
      <c r="D761" s="46"/>
      <c r="E761" s="46"/>
    </row>
    <row r="762" spans="1:5" ht="12.75">
      <c r="A762" s="46"/>
      <c r="B762" s="46"/>
      <c r="C762" s="46"/>
      <c r="D762" s="46"/>
      <c r="E762" s="46"/>
    </row>
    <row r="763" spans="1:5" ht="12.75">
      <c r="A763" s="46"/>
      <c r="B763" s="46"/>
      <c r="C763" s="46"/>
      <c r="D763" s="46"/>
      <c r="E763" s="46"/>
    </row>
    <row r="764" spans="1:5" ht="12.75">
      <c r="A764" s="46"/>
      <c r="B764" s="46"/>
      <c r="C764" s="46"/>
      <c r="D764" s="46"/>
      <c r="E764" s="46"/>
    </row>
    <row r="765" spans="1:5" ht="12.75">
      <c r="A765" s="46"/>
      <c r="B765" s="46"/>
      <c r="C765" s="46"/>
      <c r="D765" s="46"/>
      <c r="E765" s="46"/>
    </row>
    <row r="766" spans="1:5" ht="12.75">
      <c r="A766" s="46"/>
      <c r="B766" s="46"/>
      <c r="C766" s="46"/>
      <c r="D766" s="46"/>
      <c r="E766" s="46"/>
    </row>
    <row r="767" spans="1:5" ht="12.75">
      <c r="A767" s="46"/>
      <c r="B767" s="46"/>
      <c r="C767" s="46"/>
      <c r="D767" s="46"/>
      <c r="E767" s="46"/>
    </row>
    <row r="768" spans="1:5" ht="12.75">
      <c r="A768" s="46"/>
      <c r="B768" s="46"/>
      <c r="C768" s="46"/>
      <c r="D768" s="46"/>
      <c r="E768" s="46"/>
    </row>
    <row r="769" spans="1:5" ht="12.75">
      <c r="A769" s="46"/>
      <c r="B769" s="46"/>
      <c r="C769" s="46"/>
      <c r="D769" s="46"/>
      <c r="E769" s="46"/>
    </row>
    <row r="770" spans="1:5" ht="12.75">
      <c r="A770" s="46"/>
      <c r="B770" s="46"/>
      <c r="C770" s="46"/>
      <c r="D770" s="46"/>
      <c r="E770" s="46"/>
    </row>
    <row r="771" spans="1:5" ht="12.75">
      <c r="A771" s="46"/>
      <c r="B771" s="46"/>
      <c r="C771" s="46"/>
      <c r="D771" s="46"/>
      <c r="E771" s="46"/>
    </row>
    <row r="772" spans="1:5" ht="12.75">
      <c r="A772" s="46"/>
      <c r="B772" s="46"/>
      <c r="C772" s="46"/>
      <c r="D772" s="46"/>
      <c r="E772" s="46"/>
    </row>
    <row r="773" spans="1:5" ht="12.75">
      <c r="A773" s="46"/>
      <c r="B773" s="46"/>
      <c r="C773" s="46"/>
      <c r="D773" s="46"/>
      <c r="E773" s="46"/>
    </row>
    <row r="774" spans="1:5" ht="12.75">
      <c r="A774" s="46"/>
      <c r="B774" s="46"/>
      <c r="C774" s="46"/>
      <c r="D774" s="46"/>
      <c r="E774" s="46"/>
    </row>
    <row r="775" spans="1:5" ht="12.75">
      <c r="A775" s="46"/>
      <c r="B775" s="46"/>
      <c r="C775" s="46"/>
      <c r="D775" s="46"/>
      <c r="E775" s="46"/>
    </row>
    <row r="776" spans="1:5" ht="12.75">
      <c r="A776" s="46"/>
      <c r="B776" s="46"/>
      <c r="C776" s="46"/>
      <c r="D776" s="46"/>
      <c r="E776" s="46"/>
    </row>
    <row r="777" spans="1:5" ht="12.75">
      <c r="A777" s="46"/>
      <c r="B777" s="46"/>
      <c r="C777" s="46"/>
      <c r="D777" s="46"/>
      <c r="E777" s="46"/>
    </row>
    <row r="778" spans="1:5" ht="12.75">
      <c r="A778" s="46"/>
      <c r="B778" s="46"/>
      <c r="C778" s="46"/>
      <c r="D778" s="46"/>
      <c r="E778" s="46"/>
    </row>
    <row r="779" spans="1:5" ht="12.75">
      <c r="A779" s="46"/>
      <c r="B779" s="46"/>
      <c r="C779" s="46"/>
      <c r="D779" s="46"/>
      <c r="E779" s="46"/>
    </row>
    <row r="780" spans="1:5" ht="12.75">
      <c r="A780" s="46"/>
      <c r="B780" s="46"/>
      <c r="C780" s="46"/>
      <c r="D780" s="46"/>
      <c r="E780" s="46"/>
    </row>
    <row r="781" spans="1:5" ht="12.75">
      <c r="A781" s="46"/>
      <c r="B781" s="46"/>
      <c r="C781" s="46"/>
      <c r="D781" s="46"/>
      <c r="E781" s="46"/>
    </row>
    <row r="782" spans="1:5" ht="12.75">
      <c r="A782" s="46"/>
      <c r="B782" s="46"/>
      <c r="C782" s="46"/>
      <c r="D782" s="46"/>
      <c r="E782" s="46"/>
    </row>
    <row r="783" spans="1:5" ht="12.75">
      <c r="A783" s="46"/>
      <c r="B783" s="46"/>
      <c r="C783" s="46"/>
      <c r="D783" s="46"/>
      <c r="E783" s="46"/>
    </row>
    <row r="784" spans="1:5" ht="12.75">
      <c r="A784" s="46"/>
      <c r="B784" s="46"/>
      <c r="C784" s="46"/>
      <c r="D784" s="46"/>
      <c r="E784" s="46"/>
    </row>
    <row r="785" spans="1:5" ht="12.75">
      <c r="A785" s="46"/>
      <c r="B785" s="46"/>
      <c r="C785" s="46"/>
      <c r="D785" s="46"/>
      <c r="E785" s="46"/>
    </row>
    <row r="786" spans="1:5" ht="12.75">
      <c r="A786" s="46"/>
      <c r="B786" s="46"/>
      <c r="C786" s="46"/>
      <c r="D786" s="46"/>
      <c r="E786" s="46"/>
    </row>
    <row r="787" spans="1:5" ht="12.75">
      <c r="A787" s="46"/>
      <c r="B787" s="46"/>
      <c r="C787" s="46"/>
      <c r="D787" s="46"/>
      <c r="E787" s="46"/>
    </row>
    <row r="788" spans="1:5" ht="12.75">
      <c r="A788" s="46"/>
      <c r="B788" s="46"/>
      <c r="C788" s="46"/>
      <c r="D788" s="46"/>
      <c r="E788" s="46"/>
    </row>
    <row r="789" spans="1:5" ht="12.75">
      <c r="A789" s="46"/>
      <c r="B789" s="46"/>
      <c r="C789" s="46"/>
      <c r="D789" s="46"/>
      <c r="E789" s="46"/>
    </row>
    <row r="790" spans="1:5" ht="12.75">
      <c r="A790" s="46"/>
      <c r="B790" s="46"/>
      <c r="C790" s="46"/>
      <c r="D790" s="46"/>
      <c r="E790" s="46"/>
    </row>
    <row r="791" spans="1:5" ht="12.75">
      <c r="A791" s="46"/>
      <c r="B791" s="46"/>
      <c r="C791" s="46"/>
      <c r="D791" s="46"/>
      <c r="E791" s="46"/>
    </row>
    <row r="792" spans="1:5" ht="12.75">
      <c r="A792" s="46"/>
      <c r="B792" s="46"/>
      <c r="C792" s="46"/>
      <c r="D792" s="46"/>
      <c r="E792" s="46"/>
    </row>
    <row r="793" spans="1:5" ht="12.75">
      <c r="A793" s="46"/>
      <c r="B793" s="46"/>
      <c r="C793" s="46"/>
      <c r="D793" s="46"/>
      <c r="E793" s="46"/>
    </row>
    <row r="794" spans="1:5" ht="12.75">
      <c r="A794" s="46"/>
      <c r="B794" s="46"/>
      <c r="C794" s="46"/>
      <c r="D794" s="46"/>
      <c r="E794" s="46"/>
    </row>
    <row r="795" spans="1:5" ht="12.75">
      <c r="A795" s="46"/>
      <c r="B795" s="46"/>
      <c r="C795" s="46"/>
      <c r="D795" s="46"/>
      <c r="E795" s="46"/>
    </row>
    <row r="796" spans="1:5" ht="12.75">
      <c r="A796" s="46"/>
      <c r="B796" s="46"/>
      <c r="C796" s="46"/>
      <c r="D796" s="46"/>
      <c r="E796" s="46"/>
    </row>
    <row r="797" spans="1:5" ht="12.75">
      <c r="A797" s="46"/>
      <c r="B797" s="46"/>
      <c r="C797" s="46"/>
      <c r="D797" s="46"/>
      <c r="E797" s="46"/>
    </row>
    <row r="798" spans="1:5" ht="12.75">
      <c r="A798" s="46"/>
      <c r="B798" s="46"/>
      <c r="C798" s="46"/>
      <c r="D798" s="46"/>
      <c r="E798" s="46"/>
    </row>
    <row r="799" spans="1:5" ht="12.75">
      <c r="A799" s="46"/>
      <c r="B799" s="46"/>
      <c r="C799" s="46"/>
      <c r="D799" s="46"/>
      <c r="E799" s="46"/>
    </row>
    <row r="800" spans="1:5" ht="12.75">
      <c r="A800" s="46"/>
      <c r="B800" s="46"/>
      <c r="C800" s="46"/>
      <c r="D800" s="46"/>
      <c r="E800" s="46"/>
    </row>
    <row r="801" spans="1:5" ht="12.75">
      <c r="A801" s="46"/>
      <c r="B801" s="46"/>
      <c r="C801" s="46"/>
      <c r="D801" s="46"/>
      <c r="E801" s="46"/>
    </row>
    <row r="802" spans="1:5" ht="12.75">
      <c r="A802" s="46"/>
      <c r="B802" s="46"/>
      <c r="C802" s="46"/>
      <c r="D802" s="46"/>
      <c r="E802" s="46"/>
    </row>
    <row r="803" spans="1:5" ht="12.75">
      <c r="A803" s="46"/>
      <c r="B803" s="46"/>
      <c r="C803" s="46"/>
      <c r="D803" s="46"/>
      <c r="E803" s="46"/>
    </row>
    <row r="804" spans="1:5" ht="12.75">
      <c r="A804" s="46"/>
      <c r="B804" s="46"/>
      <c r="C804" s="46"/>
      <c r="D804" s="46"/>
      <c r="E804" s="46"/>
    </row>
    <row r="805" spans="1:5" ht="12.75">
      <c r="A805" s="46"/>
      <c r="B805" s="46"/>
      <c r="C805" s="46"/>
      <c r="D805" s="46"/>
      <c r="E805" s="46"/>
    </row>
    <row r="806" spans="1:5" ht="12.75">
      <c r="A806" s="46"/>
      <c r="B806" s="46"/>
      <c r="C806" s="46"/>
      <c r="D806" s="46"/>
      <c r="E806" s="46"/>
    </row>
    <row r="807" spans="1:5" ht="12.75">
      <c r="A807" s="46"/>
      <c r="B807" s="46"/>
      <c r="C807" s="46"/>
      <c r="D807" s="46"/>
      <c r="E807" s="46"/>
    </row>
    <row r="808" spans="1:5" ht="12.75">
      <c r="A808" s="46"/>
      <c r="B808" s="46"/>
      <c r="C808" s="46"/>
      <c r="D808" s="46"/>
      <c r="E808" s="46"/>
    </row>
    <row r="809" spans="1:5" ht="12.75">
      <c r="A809" s="46"/>
      <c r="B809" s="46"/>
      <c r="C809" s="46"/>
      <c r="D809" s="46"/>
      <c r="E809" s="46"/>
    </row>
    <row r="810" spans="1:5" ht="12.75">
      <c r="A810" s="46"/>
      <c r="B810" s="46"/>
      <c r="C810" s="46"/>
      <c r="D810" s="46"/>
      <c r="E810" s="46"/>
    </row>
    <row r="811" spans="1:5" ht="12.75">
      <c r="A811" s="46"/>
      <c r="B811" s="46"/>
      <c r="C811" s="46"/>
      <c r="D811" s="46"/>
      <c r="E811" s="46"/>
    </row>
    <row r="812" spans="1:5" ht="12.75">
      <c r="A812" s="46"/>
      <c r="B812" s="46"/>
      <c r="C812" s="46"/>
      <c r="D812" s="46"/>
      <c r="E812" s="46"/>
    </row>
    <row r="813" spans="1:5" ht="12.75">
      <c r="A813" s="46"/>
      <c r="B813" s="46"/>
      <c r="C813" s="46"/>
      <c r="D813" s="46"/>
      <c r="E813" s="46"/>
    </row>
    <row r="814" spans="1:5" ht="12.75">
      <c r="A814" s="46"/>
      <c r="B814" s="46"/>
      <c r="C814" s="46"/>
      <c r="D814" s="46"/>
      <c r="E814" s="46"/>
    </row>
    <row r="815" spans="1:5" ht="12.75">
      <c r="A815" s="46"/>
      <c r="B815" s="46"/>
      <c r="C815" s="46"/>
      <c r="D815" s="46"/>
      <c r="E815" s="46"/>
    </row>
    <row r="816" spans="1:5" ht="12.75">
      <c r="A816" s="46"/>
      <c r="B816" s="46"/>
      <c r="C816" s="46"/>
      <c r="D816" s="46"/>
      <c r="E816" s="46"/>
    </row>
    <row r="817" spans="1:5" ht="12.75">
      <c r="A817" s="46"/>
      <c r="B817" s="46"/>
      <c r="C817" s="46"/>
      <c r="D817" s="46"/>
      <c r="E817" s="46"/>
    </row>
    <row r="818" spans="1:5" ht="12.75">
      <c r="A818" s="46"/>
      <c r="B818" s="46"/>
      <c r="C818" s="46"/>
      <c r="D818" s="46"/>
      <c r="E818" s="46"/>
    </row>
    <row r="819" spans="1:5" ht="12.75">
      <c r="A819" s="46"/>
      <c r="B819" s="46"/>
      <c r="C819" s="46"/>
      <c r="D819" s="46"/>
      <c r="E819" s="46"/>
    </row>
    <row r="820" spans="1:5" ht="12.75">
      <c r="A820" s="46"/>
      <c r="B820" s="46"/>
      <c r="C820" s="46"/>
      <c r="D820" s="46"/>
      <c r="E820" s="46"/>
    </row>
    <row r="821" spans="1:5" ht="12.75">
      <c r="A821" s="46"/>
      <c r="B821" s="46"/>
      <c r="C821" s="46"/>
      <c r="D821" s="46"/>
      <c r="E821" s="46"/>
    </row>
    <row r="822" spans="1:5" ht="12.75">
      <c r="A822" s="46"/>
      <c r="B822" s="46"/>
      <c r="C822" s="46"/>
      <c r="D822" s="46"/>
      <c r="E822" s="46"/>
    </row>
    <row r="823" spans="1:5" ht="12.75">
      <c r="A823" s="46"/>
      <c r="B823" s="46"/>
      <c r="C823" s="46"/>
      <c r="D823" s="46"/>
      <c r="E823" s="46"/>
    </row>
    <row r="824" spans="1:5" ht="12.75">
      <c r="A824" s="46"/>
      <c r="B824" s="46"/>
      <c r="C824" s="46"/>
      <c r="D824" s="46"/>
      <c r="E824" s="46"/>
    </row>
    <row r="825" spans="1:5" ht="12.75">
      <c r="A825" s="46"/>
      <c r="B825" s="46"/>
      <c r="C825" s="46"/>
      <c r="D825" s="46"/>
      <c r="E825" s="46"/>
    </row>
    <row r="826" spans="1:5" ht="12.75">
      <c r="A826" s="46"/>
      <c r="B826" s="46"/>
      <c r="C826" s="46"/>
      <c r="D826" s="46"/>
      <c r="E826" s="46"/>
    </row>
    <row r="827" spans="1:5" ht="12.75">
      <c r="A827" s="46"/>
      <c r="B827" s="46"/>
      <c r="C827" s="46"/>
      <c r="D827" s="46"/>
      <c r="E827" s="46"/>
    </row>
    <row r="828" spans="1:5" ht="12.75">
      <c r="A828" s="46"/>
      <c r="B828" s="46"/>
      <c r="C828" s="46"/>
      <c r="D828" s="46"/>
      <c r="E828" s="46"/>
    </row>
    <row r="829" spans="1:5" ht="12.75">
      <c r="A829" s="46"/>
      <c r="B829" s="46"/>
      <c r="C829" s="46"/>
      <c r="D829" s="46"/>
      <c r="E829" s="46"/>
    </row>
    <row r="830" spans="1:5" ht="12.75">
      <c r="A830" s="46"/>
      <c r="B830" s="46"/>
      <c r="C830" s="46"/>
      <c r="D830" s="46"/>
      <c r="E830" s="46"/>
    </row>
    <row r="831" spans="1:5" ht="12.75">
      <c r="A831" s="46"/>
      <c r="B831" s="46"/>
      <c r="C831" s="46"/>
      <c r="D831" s="46"/>
      <c r="E831" s="46"/>
    </row>
    <row r="832" spans="1:5" ht="12.75">
      <c r="A832" s="46"/>
      <c r="B832" s="46"/>
      <c r="C832" s="46"/>
      <c r="D832" s="46"/>
      <c r="E832" s="46"/>
    </row>
    <row r="833" spans="1:5" ht="12.75">
      <c r="A833" s="46"/>
      <c r="B833" s="46"/>
      <c r="C833" s="46"/>
      <c r="D833" s="46"/>
      <c r="E833" s="46"/>
    </row>
    <row r="834" spans="1:5" ht="12.75">
      <c r="A834" s="46"/>
      <c r="B834" s="46"/>
      <c r="C834" s="46"/>
      <c r="D834" s="46"/>
      <c r="E834" s="46"/>
    </row>
    <row r="835" spans="1:5" ht="12.75">
      <c r="A835" s="46"/>
      <c r="B835" s="46"/>
      <c r="C835" s="46"/>
      <c r="D835" s="46"/>
      <c r="E835" s="46"/>
    </row>
    <row r="836" spans="1:5" ht="12.75">
      <c r="A836" s="46"/>
      <c r="B836" s="46"/>
      <c r="C836" s="46"/>
      <c r="D836" s="46"/>
      <c r="E836" s="46"/>
    </row>
    <row r="837" spans="1:5" ht="12.75">
      <c r="A837" s="46"/>
      <c r="B837" s="46"/>
      <c r="C837" s="46"/>
      <c r="D837" s="46"/>
      <c r="E837" s="46"/>
    </row>
    <row r="838" spans="1:5" ht="12.75">
      <c r="A838" s="46"/>
      <c r="B838" s="46"/>
      <c r="C838" s="46"/>
      <c r="D838" s="46"/>
      <c r="E838" s="46"/>
    </row>
    <row r="839" spans="1:5" ht="12.75">
      <c r="A839" s="46"/>
      <c r="B839" s="46"/>
      <c r="C839" s="46"/>
      <c r="D839" s="46"/>
      <c r="E839" s="46"/>
    </row>
    <row r="840" spans="1:5" ht="12.75">
      <c r="A840" s="46"/>
      <c r="B840" s="46"/>
      <c r="C840" s="46"/>
      <c r="D840" s="46"/>
      <c r="E840" s="46"/>
    </row>
    <row r="841" spans="1:5" ht="12.75">
      <c r="A841" s="46"/>
      <c r="B841" s="46"/>
      <c r="C841" s="46"/>
      <c r="D841" s="46"/>
      <c r="E841" s="46"/>
    </row>
    <row r="842" spans="1:5" ht="12.75">
      <c r="A842" s="46"/>
      <c r="B842" s="46"/>
      <c r="C842" s="46"/>
      <c r="D842" s="46"/>
      <c r="E842" s="46"/>
    </row>
    <row r="843" spans="1:5" ht="12.75">
      <c r="A843" s="46"/>
      <c r="B843" s="46"/>
      <c r="C843" s="46"/>
      <c r="D843" s="46"/>
      <c r="E843" s="46"/>
    </row>
    <row r="844" spans="1:5" ht="12.75">
      <c r="A844" s="46"/>
      <c r="B844" s="46"/>
      <c r="C844" s="46"/>
      <c r="D844" s="46"/>
      <c r="E844" s="46"/>
    </row>
    <row r="845" spans="1:5" ht="12.75">
      <c r="A845" s="46"/>
      <c r="B845" s="46"/>
      <c r="C845" s="46"/>
      <c r="D845" s="46"/>
      <c r="E845" s="46"/>
    </row>
    <row r="846" spans="1:5" ht="12.75">
      <c r="A846" s="46"/>
      <c r="B846" s="46"/>
      <c r="C846" s="46"/>
      <c r="D846" s="46"/>
      <c r="E846" s="46"/>
    </row>
    <row r="847" spans="1:5" ht="12.75">
      <c r="A847" s="46"/>
      <c r="B847" s="46"/>
      <c r="C847" s="46"/>
      <c r="D847" s="46"/>
      <c r="E847" s="46"/>
    </row>
    <row r="848" spans="1:5" ht="12.75">
      <c r="A848" s="46"/>
      <c r="B848" s="46"/>
      <c r="C848" s="46"/>
      <c r="D848" s="46"/>
      <c r="E848" s="46"/>
    </row>
    <row r="849" spans="1:5" ht="12.75">
      <c r="A849" s="46"/>
      <c r="B849" s="46"/>
      <c r="C849" s="46"/>
      <c r="D849" s="46"/>
      <c r="E849" s="46"/>
    </row>
    <row r="850" spans="1:5" ht="12.75">
      <c r="A850" s="46"/>
      <c r="B850" s="46"/>
      <c r="C850" s="46"/>
      <c r="D850" s="46"/>
      <c r="E850" s="46"/>
    </row>
    <row r="851" spans="1:5" ht="12.75">
      <c r="A851" s="46"/>
      <c r="B851" s="46"/>
      <c r="C851" s="46"/>
      <c r="D851" s="46"/>
      <c r="E851" s="46"/>
    </row>
    <row r="852" spans="1:5" ht="12.75">
      <c r="A852" s="46"/>
      <c r="B852" s="46"/>
      <c r="C852" s="46"/>
      <c r="D852" s="46"/>
      <c r="E852" s="46"/>
    </row>
    <row r="853" spans="1:5" ht="12.75">
      <c r="A853" s="46"/>
      <c r="B853" s="46"/>
      <c r="C853" s="46"/>
      <c r="D853" s="46"/>
      <c r="E853" s="46"/>
    </row>
    <row r="854" spans="1:5" ht="12.75">
      <c r="A854" s="46"/>
      <c r="B854" s="46"/>
      <c r="C854" s="46"/>
      <c r="D854" s="46"/>
      <c r="E854" s="46"/>
    </row>
    <row r="855" spans="1:5" ht="12.75">
      <c r="A855" s="46"/>
      <c r="B855" s="46"/>
      <c r="C855" s="46"/>
      <c r="D855" s="46"/>
      <c r="E855" s="46"/>
    </row>
    <row r="856" spans="1:5" ht="12.75">
      <c r="A856" s="46"/>
      <c r="B856" s="46"/>
      <c r="C856" s="46"/>
      <c r="D856" s="46"/>
      <c r="E856" s="46"/>
    </row>
    <row r="857" spans="1:5" ht="12.75">
      <c r="A857" s="46"/>
      <c r="B857" s="46"/>
      <c r="C857" s="46"/>
      <c r="D857" s="46"/>
      <c r="E857" s="46"/>
    </row>
    <row r="858" spans="1:5" ht="12.75">
      <c r="A858" s="46"/>
      <c r="B858" s="46"/>
      <c r="C858" s="46"/>
      <c r="D858" s="46"/>
      <c r="E858" s="46"/>
    </row>
    <row r="859" spans="1:5" ht="12.75">
      <c r="A859" s="46"/>
      <c r="B859" s="46"/>
      <c r="C859" s="46"/>
      <c r="D859" s="46"/>
      <c r="E859" s="46"/>
    </row>
    <row r="860" spans="1:5" ht="12.75">
      <c r="A860" s="46"/>
      <c r="B860" s="46"/>
      <c r="C860" s="46"/>
      <c r="D860" s="46"/>
      <c r="E860" s="46"/>
    </row>
    <row r="861" spans="1:5" ht="12.75">
      <c r="A861" s="46"/>
      <c r="B861" s="46"/>
      <c r="C861" s="46"/>
      <c r="D861" s="46"/>
      <c r="E861" s="46"/>
    </row>
    <row r="862" spans="1:5" ht="12.75">
      <c r="A862" s="46"/>
      <c r="B862" s="46"/>
      <c r="C862" s="46"/>
      <c r="D862" s="46"/>
      <c r="E862" s="46"/>
    </row>
    <row r="863" spans="1:5" ht="12.75">
      <c r="A863" s="46"/>
      <c r="B863" s="46"/>
      <c r="C863" s="46"/>
      <c r="D863" s="46"/>
      <c r="E863" s="46"/>
    </row>
    <row r="864" spans="1:5" ht="12.75">
      <c r="A864" s="46"/>
      <c r="B864" s="46"/>
      <c r="C864" s="46"/>
      <c r="D864" s="46"/>
      <c r="E864" s="46"/>
    </row>
    <row r="865" spans="1:5" ht="12.75">
      <c r="A865" s="46"/>
      <c r="B865" s="46"/>
      <c r="C865" s="46"/>
      <c r="D865" s="46"/>
      <c r="E865" s="46"/>
    </row>
    <row r="866" spans="1:5" ht="12.75">
      <c r="A866" s="46"/>
      <c r="B866" s="46"/>
      <c r="C866" s="46"/>
      <c r="D866" s="46"/>
      <c r="E866" s="46"/>
    </row>
    <row r="867" spans="1:5" ht="12.75">
      <c r="A867" s="46"/>
      <c r="B867" s="46"/>
      <c r="C867" s="46"/>
      <c r="D867" s="46"/>
      <c r="E867" s="46"/>
    </row>
    <row r="868" spans="1:5" ht="12.75">
      <c r="A868" s="46"/>
      <c r="B868" s="46"/>
      <c r="C868" s="46"/>
      <c r="D868" s="46"/>
      <c r="E868" s="46"/>
    </row>
    <row r="869" spans="1:5" ht="12.75">
      <c r="A869" s="46"/>
      <c r="B869" s="46"/>
      <c r="C869" s="46"/>
      <c r="D869" s="46"/>
      <c r="E869" s="46"/>
    </row>
    <row r="870" spans="1:5" ht="12.75">
      <c r="A870" s="46"/>
      <c r="B870" s="46"/>
      <c r="C870" s="46"/>
      <c r="D870" s="46"/>
      <c r="E870" s="46"/>
    </row>
    <row r="871" spans="1:5" ht="12.75">
      <c r="A871" s="46"/>
      <c r="B871" s="46"/>
      <c r="C871" s="46"/>
      <c r="D871" s="46"/>
      <c r="E871" s="46"/>
    </row>
    <row r="872" spans="1:5" ht="12.75">
      <c r="A872" s="46"/>
      <c r="B872" s="46"/>
      <c r="C872" s="46"/>
      <c r="D872" s="46"/>
      <c r="E872" s="46"/>
    </row>
    <row r="873" spans="1:5" ht="12.75">
      <c r="A873" s="46"/>
      <c r="B873" s="46"/>
      <c r="C873" s="46"/>
      <c r="D873" s="46"/>
      <c r="E873" s="46"/>
    </row>
    <row r="874" spans="1:5" ht="12.75">
      <c r="A874" s="46"/>
      <c r="B874" s="46"/>
      <c r="C874" s="46"/>
      <c r="D874" s="46"/>
      <c r="E874" s="46"/>
    </row>
    <row r="875" spans="1:5" ht="12.75">
      <c r="A875" s="46"/>
      <c r="B875" s="46"/>
      <c r="C875" s="46"/>
      <c r="D875" s="46"/>
      <c r="E875" s="46"/>
    </row>
    <row r="876" spans="1:5" ht="12.75">
      <c r="A876" s="46"/>
      <c r="B876" s="46"/>
      <c r="C876" s="46"/>
      <c r="D876" s="46"/>
      <c r="E876" s="46"/>
    </row>
    <row r="877" spans="1:5" ht="12.75">
      <c r="A877" s="46"/>
      <c r="B877" s="46"/>
      <c r="C877" s="46"/>
      <c r="D877" s="46"/>
      <c r="E877" s="46"/>
    </row>
    <row r="878" spans="1:5" ht="12.75">
      <c r="A878" s="46"/>
      <c r="B878" s="46"/>
      <c r="C878" s="46"/>
      <c r="D878" s="46"/>
      <c r="E878" s="46"/>
    </row>
    <row r="879" spans="1:5" ht="12.75">
      <c r="A879" s="46"/>
      <c r="B879" s="46"/>
      <c r="C879" s="46"/>
      <c r="D879" s="46"/>
      <c r="E879" s="46"/>
    </row>
    <row r="880" spans="1:5" ht="12.75">
      <c r="A880" s="46"/>
      <c r="B880" s="46"/>
      <c r="C880" s="46"/>
      <c r="D880" s="46"/>
      <c r="E880" s="46"/>
    </row>
    <row r="881" spans="1:5" ht="12.75">
      <c r="A881" s="46"/>
      <c r="B881" s="46"/>
      <c r="C881" s="46"/>
      <c r="D881" s="46"/>
      <c r="E881" s="46"/>
    </row>
    <row r="882" spans="1:5" ht="12.75">
      <c r="A882" s="46"/>
      <c r="B882" s="46"/>
      <c r="C882" s="46"/>
      <c r="D882" s="46"/>
      <c r="E882" s="46"/>
    </row>
    <row r="883" spans="1:5" ht="12.75">
      <c r="A883" s="46"/>
      <c r="B883" s="46"/>
      <c r="C883" s="46"/>
      <c r="D883" s="46"/>
      <c r="E883" s="46"/>
    </row>
    <row r="884" spans="1:5" ht="12.75">
      <c r="A884" s="46"/>
      <c r="B884" s="46"/>
      <c r="C884" s="46"/>
      <c r="D884" s="46"/>
      <c r="E884" s="46"/>
    </row>
    <row r="885" spans="1:5" ht="12.75">
      <c r="A885" s="46"/>
      <c r="B885" s="46"/>
      <c r="C885" s="46"/>
      <c r="D885" s="46"/>
      <c r="E885" s="46"/>
    </row>
    <row r="886" spans="1:5" ht="12.75">
      <c r="A886" s="46"/>
      <c r="B886" s="46"/>
      <c r="C886" s="46"/>
      <c r="D886" s="46"/>
      <c r="E886" s="46"/>
    </row>
    <row r="887" spans="1:5" ht="12.75">
      <c r="A887" s="46"/>
      <c r="B887" s="46"/>
      <c r="C887" s="46"/>
      <c r="D887" s="46"/>
      <c r="E887" s="46"/>
    </row>
    <row r="888" spans="1:5" ht="12.75">
      <c r="A888" s="46"/>
      <c r="B888" s="46"/>
      <c r="C888" s="46"/>
      <c r="D888" s="46"/>
      <c r="E888" s="46"/>
    </row>
    <row r="889" spans="1:5" ht="12.75">
      <c r="A889" s="46"/>
      <c r="B889" s="46"/>
      <c r="C889" s="46"/>
      <c r="D889" s="46"/>
      <c r="E889" s="46"/>
    </row>
    <row r="890" spans="1:5" ht="12.75">
      <c r="A890" s="46"/>
      <c r="B890" s="46"/>
      <c r="C890" s="46"/>
      <c r="D890" s="46"/>
      <c r="E890" s="46"/>
    </row>
    <row r="891" spans="1:5" ht="12.75">
      <c r="A891" s="46"/>
      <c r="B891" s="46"/>
      <c r="C891" s="46"/>
      <c r="D891" s="46"/>
      <c r="E891" s="46"/>
    </row>
    <row r="892" spans="1:5" ht="12.75">
      <c r="A892" s="46"/>
      <c r="B892" s="46"/>
      <c r="C892" s="46"/>
      <c r="D892" s="46"/>
      <c r="E892" s="46"/>
    </row>
    <row r="893" spans="1:5" ht="12.75">
      <c r="A893" s="46"/>
      <c r="B893" s="46"/>
      <c r="C893" s="46"/>
      <c r="D893" s="46"/>
      <c r="E893" s="46"/>
    </row>
    <row r="894" spans="1:5" ht="12.75">
      <c r="A894" s="46"/>
      <c r="B894" s="46"/>
      <c r="C894" s="46"/>
      <c r="D894" s="46"/>
      <c r="E894" s="46"/>
    </row>
    <row r="895" spans="1:5" ht="12.75">
      <c r="A895" s="46"/>
      <c r="B895" s="46"/>
      <c r="C895" s="46"/>
      <c r="D895" s="46"/>
      <c r="E895" s="46"/>
    </row>
    <row r="896" spans="1:5" ht="12.75">
      <c r="A896" s="46"/>
      <c r="B896" s="46"/>
      <c r="C896" s="46"/>
      <c r="D896" s="46"/>
      <c r="E896" s="46"/>
    </row>
    <row r="897" spans="1:5" ht="12.75">
      <c r="A897" s="46"/>
      <c r="B897" s="46"/>
      <c r="C897" s="46"/>
      <c r="D897" s="46"/>
      <c r="E897" s="46"/>
    </row>
    <row r="898" spans="1:5" ht="12.75">
      <c r="A898" s="46"/>
      <c r="B898" s="46"/>
      <c r="C898" s="46"/>
      <c r="D898" s="46"/>
      <c r="E898" s="46"/>
    </row>
    <row r="899" spans="1:5" ht="12.75">
      <c r="A899" s="46"/>
      <c r="B899" s="46"/>
      <c r="C899" s="46"/>
      <c r="D899" s="46"/>
      <c r="E899" s="46"/>
    </row>
    <row r="900" spans="1:5" ht="12.75">
      <c r="A900" s="46"/>
      <c r="B900" s="46"/>
      <c r="C900" s="46"/>
      <c r="D900" s="46"/>
      <c r="E900" s="46"/>
    </row>
    <row r="901" spans="1:5" ht="12.75">
      <c r="A901" s="46"/>
      <c r="B901" s="46"/>
      <c r="C901" s="46"/>
      <c r="D901" s="46"/>
      <c r="E901" s="46"/>
    </row>
    <row r="902" spans="1:5" ht="12.75">
      <c r="A902" s="46"/>
      <c r="B902" s="46"/>
      <c r="C902" s="46"/>
      <c r="D902" s="46"/>
      <c r="E902" s="46"/>
    </row>
    <row r="903" spans="1:5" ht="12.75">
      <c r="A903" s="46"/>
      <c r="B903" s="46"/>
      <c r="C903" s="46"/>
      <c r="D903" s="46"/>
      <c r="E903" s="46"/>
    </row>
    <row r="904" spans="1:5" ht="12.75">
      <c r="A904" s="46"/>
      <c r="B904" s="46"/>
      <c r="C904" s="46"/>
      <c r="D904" s="46"/>
      <c r="E904" s="46"/>
    </row>
    <row r="905" spans="1:5" ht="12.75">
      <c r="A905" s="46"/>
      <c r="B905" s="46"/>
      <c r="C905" s="46"/>
      <c r="D905" s="46"/>
      <c r="E905" s="46"/>
    </row>
    <row r="906" spans="1:5" ht="12.75">
      <c r="A906" s="46"/>
      <c r="B906" s="46"/>
      <c r="C906" s="46"/>
      <c r="D906" s="46"/>
      <c r="E906" s="46"/>
    </row>
    <row r="907" spans="1:5" ht="12.75">
      <c r="A907" s="46"/>
      <c r="B907" s="46"/>
      <c r="C907" s="46"/>
      <c r="D907" s="46"/>
      <c r="E907" s="46"/>
    </row>
    <row r="908" spans="1:5" ht="12.75">
      <c r="A908" s="46"/>
      <c r="B908" s="46"/>
      <c r="C908" s="46"/>
      <c r="D908" s="46"/>
      <c r="E908" s="46"/>
    </row>
    <row r="909" spans="1:5" ht="12.75">
      <c r="A909" s="46"/>
      <c r="B909" s="46"/>
      <c r="C909" s="46"/>
      <c r="D909" s="46"/>
      <c r="E909" s="46"/>
    </row>
    <row r="910" spans="1:5" ht="12.75">
      <c r="A910" s="46"/>
      <c r="B910" s="46"/>
      <c r="C910" s="46"/>
      <c r="D910" s="46"/>
      <c r="E910" s="46"/>
    </row>
    <row r="911" spans="1:5" ht="12.75">
      <c r="A911" s="46"/>
      <c r="B911" s="46"/>
      <c r="C911" s="46"/>
      <c r="D911" s="46"/>
      <c r="E911" s="46"/>
    </row>
    <row r="912" spans="1:5" ht="12.75">
      <c r="A912" s="46"/>
      <c r="B912" s="46"/>
      <c r="C912" s="46"/>
      <c r="D912" s="46"/>
      <c r="E912" s="46"/>
    </row>
    <row r="913" spans="1:5" ht="12.75">
      <c r="A913" s="46"/>
      <c r="B913" s="46"/>
      <c r="C913" s="46"/>
      <c r="D913" s="46"/>
      <c r="E913" s="46"/>
    </row>
    <row r="914" spans="1:5" ht="12.75">
      <c r="A914" s="46"/>
      <c r="B914" s="46"/>
      <c r="C914" s="46"/>
      <c r="D914" s="46"/>
      <c r="E914" s="46"/>
    </row>
    <row r="915" spans="1:5" ht="12.75">
      <c r="A915" s="46"/>
      <c r="B915" s="46"/>
      <c r="C915" s="46"/>
      <c r="D915" s="46"/>
      <c r="E915" s="46"/>
    </row>
    <row r="916" spans="1:5" ht="12.75">
      <c r="A916" s="46"/>
      <c r="B916" s="46"/>
      <c r="C916" s="46"/>
      <c r="D916" s="46"/>
      <c r="E916" s="46"/>
    </row>
    <row r="917" spans="1:5" ht="12.75">
      <c r="A917" s="46"/>
      <c r="B917" s="46"/>
      <c r="C917" s="46"/>
      <c r="D917" s="46"/>
      <c r="E917" s="46"/>
    </row>
    <row r="918" spans="1:5" ht="12.75">
      <c r="A918" s="46"/>
      <c r="B918" s="46"/>
      <c r="C918" s="46"/>
      <c r="D918" s="46"/>
      <c r="E918" s="46"/>
    </row>
    <row r="919" spans="1:5" ht="12.75">
      <c r="A919" s="46"/>
      <c r="B919" s="46"/>
      <c r="C919" s="46"/>
      <c r="D919" s="46"/>
      <c r="E919" s="46"/>
    </row>
    <row r="920" spans="1:5" ht="12.75">
      <c r="A920" s="46"/>
      <c r="B920" s="46"/>
      <c r="C920" s="46"/>
      <c r="D920" s="46"/>
      <c r="E920" s="46"/>
    </row>
    <row r="921" spans="1:5" ht="12.75">
      <c r="A921" s="46"/>
      <c r="B921" s="46"/>
      <c r="C921" s="46"/>
      <c r="D921" s="46"/>
      <c r="E921" s="46"/>
    </row>
    <row r="922" spans="1:5" ht="12.75">
      <c r="A922" s="46"/>
      <c r="B922" s="46"/>
      <c r="C922" s="46"/>
      <c r="D922" s="46"/>
      <c r="E922" s="46"/>
    </row>
    <row r="923" spans="1:5" ht="12.75">
      <c r="A923" s="46"/>
      <c r="B923" s="46"/>
      <c r="C923" s="46"/>
      <c r="D923" s="46"/>
      <c r="E923" s="46"/>
    </row>
    <row r="924" spans="1:5" ht="12.75">
      <c r="A924" s="46"/>
      <c r="B924" s="46"/>
      <c r="C924" s="46"/>
      <c r="D924" s="46"/>
      <c r="E924" s="46"/>
    </row>
    <row r="925" spans="1:5" ht="12.75">
      <c r="A925" s="46"/>
      <c r="B925" s="46"/>
      <c r="C925" s="46"/>
      <c r="D925" s="46"/>
      <c r="E925" s="46"/>
    </row>
    <row r="926" spans="1:5" ht="12.75">
      <c r="A926" s="46"/>
      <c r="B926" s="46"/>
      <c r="C926" s="46"/>
      <c r="D926" s="46"/>
      <c r="E926" s="46"/>
    </row>
    <row r="927" spans="1:5" ht="12.75">
      <c r="A927" s="46"/>
      <c r="B927" s="46"/>
      <c r="C927" s="46"/>
      <c r="D927" s="46"/>
      <c r="E927" s="46"/>
    </row>
    <row r="928" spans="1:5" ht="12.75">
      <c r="A928" s="46"/>
      <c r="B928" s="46"/>
      <c r="C928" s="46"/>
      <c r="D928" s="46"/>
      <c r="E928" s="46"/>
    </row>
    <row r="929" spans="1:5" ht="12.75">
      <c r="A929" s="46"/>
      <c r="B929" s="46"/>
      <c r="C929" s="46"/>
      <c r="D929" s="46"/>
      <c r="E929" s="46"/>
    </row>
    <row r="930" spans="1:5" ht="12.75">
      <c r="A930" s="46"/>
      <c r="B930" s="46"/>
      <c r="C930" s="46"/>
      <c r="D930" s="46"/>
      <c r="E930" s="46"/>
    </row>
    <row r="931" spans="1:5" ht="12.75">
      <c r="A931" s="46"/>
      <c r="B931" s="46"/>
      <c r="C931" s="46"/>
      <c r="D931" s="46"/>
      <c r="E931" s="46"/>
    </row>
    <row r="932" spans="1:5" ht="12.75">
      <c r="A932" s="46"/>
      <c r="B932" s="46"/>
      <c r="C932" s="46"/>
      <c r="D932" s="46"/>
      <c r="E932" s="46"/>
    </row>
    <row r="933" spans="1:5" ht="12.75">
      <c r="A933" s="46"/>
      <c r="B933" s="46"/>
      <c r="C933" s="46"/>
      <c r="D933" s="46"/>
      <c r="E933" s="46"/>
    </row>
    <row r="934" spans="1:5" ht="12.75">
      <c r="A934" s="46"/>
      <c r="B934" s="46"/>
      <c r="C934" s="46"/>
      <c r="D934" s="46"/>
      <c r="E934" s="46"/>
    </row>
    <row r="935" spans="1:5" ht="12.75">
      <c r="A935" s="46"/>
      <c r="B935" s="46"/>
      <c r="C935" s="46"/>
      <c r="D935" s="46"/>
      <c r="E935" s="46"/>
    </row>
    <row r="936" spans="1:5" ht="12.75">
      <c r="A936" s="46"/>
      <c r="B936" s="46"/>
      <c r="C936" s="46"/>
      <c r="D936" s="46"/>
      <c r="E936" s="46"/>
    </row>
    <row r="937" spans="1:5" ht="12.75">
      <c r="A937" s="46"/>
      <c r="B937" s="46"/>
      <c r="C937" s="46"/>
      <c r="D937" s="46"/>
      <c r="E937" s="46"/>
    </row>
    <row r="938" spans="1:5" ht="12.75">
      <c r="A938" s="46"/>
      <c r="B938" s="46"/>
      <c r="C938" s="46"/>
      <c r="D938" s="46"/>
      <c r="E938" s="46"/>
    </row>
    <row r="939" spans="1:5" ht="12.75">
      <c r="A939" s="46"/>
      <c r="B939" s="46"/>
      <c r="C939" s="46"/>
      <c r="D939" s="46"/>
      <c r="E939" s="46"/>
    </row>
    <row r="940" spans="1:5" ht="12.75">
      <c r="A940" s="46"/>
      <c r="B940" s="46"/>
      <c r="C940" s="46"/>
      <c r="D940" s="46"/>
      <c r="E940" s="46"/>
    </row>
    <row r="941" spans="1:5" ht="12.75">
      <c r="A941" s="46"/>
      <c r="B941" s="46"/>
      <c r="C941" s="46"/>
      <c r="D941" s="46"/>
      <c r="E941" s="46"/>
    </row>
    <row r="942" spans="1:5" ht="12.75">
      <c r="A942" s="46"/>
      <c r="B942" s="46"/>
      <c r="C942" s="46"/>
      <c r="D942" s="46"/>
      <c r="E942" s="46"/>
    </row>
    <row r="943" spans="1:5" ht="12.75">
      <c r="A943" s="46"/>
      <c r="B943" s="46"/>
      <c r="C943" s="46"/>
      <c r="D943" s="46"/>
      <c r="E943" s="46"/>
    </row>
    <row r="944" spans="1:5" ht="12.75">
      <c r="A944" s="46"/>
      <c r="B944" s="46"/>
      <c r="C944" s="46"/>
      <c r="D944" s="46"/>
      <c r="E944" s="46"/>
    </row>
    <row r="945" spans="1:5" ht="12.75">
      <c r="A945" s="46"/>
      <c r="B945" s="46"/>
      <c r="C945" s="46"/>
      <c r="D945" s="46"/>
      <c r="E945" s="46"/>
    </row>
    <row r="946" spans="1:5" ht="12.75">
      <c r="A946" s="46"/>
      <c r="B946" s="46"/>
      <c r="C946" s="46"/>
      <c r="D946" s="46"/>
      <c r="E946" s="46"/>
    </row>
    <row r="947" spans="1:5" ht="12.75">
      <c r="A947" s="46"/>
      <c r="B947" s="46"/>
      <c r="C947" s="46"/>
      <c r="D947" s="46"/>
      <c r="E947" s="46"/>
    </row>
    <row r="948" spans="1:5" ht="12.75">
      <c r="A948" s="46"/>
      <c r="B948" s="46"/>
      <c r="C948" s="46"/>
      <c r="D948" s="46"/>
      <c r="E948" s="46"/>
    </row>
    <row r="949" spans="1:5" ht="12.75">
      <c r="A949" s="46"/>
      <c r="B949" s="46"/>
      <c r="C949" s="46"/>
      <c r="D949" s="46"/>
      <c r="E949" s="46"/>
    </row>
    <row r="950" spans="1:5" ht="12.75">
      <c r="A950" s="46"/>
      <c r="B950" s="46"/>
      <c r="C950" s="46"/>
      <c r="D950" s="46"/>
      <c r="E950" s="46"/>
    </row>
    <row r="951" spans="1:5" ht="12.75">
      <c r="A951" s="46"/>
      <c r="B951" s="46"/>
      <c r="C951" s="46"/>
      <c r="D951" s="46"/>
      <c r="E951" s="46"/>
    </row>
    <row r="952" spans="1:5" ht="12.75">
      <c r="A952" s="46"/>
      <c r="B952" s="46"/>
      <c r="C952" s="46"/>
      <c r="D952" s="46"/>
      <c r="E952" s="46"/>
    </row>
    <row r="953" spans="1:5" ht="12.75">
      <c r="A953" s="46"/>
      <c r="B953" s="46"/>
      <c r="C953" s="46"/>
      <c r="D953" s="46"/>
      <c r="E953" s="46"/>
    </row>
    <row r="954" spans="1:5" ht="12.75">
      <c r="A954" s="46"/>
      <c r="B954" s="46"/>
      <c r="C954" s="46"/>
      <c r="D954" s="46"/>
      <c r="E954" s="46"/>
    </row>
    <row r="955" spans="1:5" ht="12.75">
      <c r="A955" s="46"/>
      <c r="B955" s="46"/>
      <c r="C955" s="46"/>
      <c r="D955" s="46"/>
      <c r="E955" s="46"/>
    </row>
    <row r="956" spans="1:5" ht="12.75">
      <c r="A956" s="46"/>
      <c r="B956" s="46"/>
      <c r="C956" s="46"/>
      <c r="D956" s="46"/>
      <c r="E956" s="46"/>
    </row>
    <row r="957" spans="1:5" ht="12.75">
      <c r="A957" s="46"/>
      <c r="B957" s="46"/>
      <c r="C957" s="46"/>
      <c r="D957" s="46"/>
      <c r="E957" s="46"/>
    </row>
    <row r="958" spans="1:5" ht="12.75">
      <c r="A958" s="46"/>
      <c r="B958" s="46"/>
      <c r="C958" s="46"/>
      <c r="D958" s="46"/>
      <c r="E958" s="46"/>
    </row>
    <row r="959" spans="1:5" ht="12.75">
      <c r="A959" s="46"/>
      <c r="B959" s="46"/>
      <c r="C959" s="46"/>
      <c r="D959" s="46"/>
      <c r="E959" s="46"/>
    </row>
    <row r="960" spans="1:5" ht="12.75">
      <c r="A960" s="46"/>
      <c r="B960" s="46"/>
      <c r="C960" s="46"/>
      <c r="D960" s="46"/>
      <c r="E960" s="46"/>
    </row>
    <row r="961" spans="1:5" ht="12.75">
      <c r="A961" s="46"/>
      <c r="B961" s="46"/>
      <c r="C961" s="46"/>
      <c r="D961" s="46"/>
      <c r="E961" s="46"/>
    </row>
    <row r="962" spans="1:5" ht="12.75">
      <c r="A962" s="46"/>
      <c r="B962" s="46"/>
      <c r="C962" s="46"/>
      <c r="D962" s="46"/>
      <c r="E962" s="46"/>
    </row>
    <row r="963" spans="1:5" ht="12.75">
      <c r="A963" s="46"/>
      <c r="B963" s="46"/>
      <c r="C963" s="46"/>
      <c r="D963" s="46"/>
      <c r="E963" s="46"/>
    </row>
    <row r="964" spans="1:5" ht="12.75">
      <c r="A964" s="46"/>
      <c r="B964" s="46"/>
      <c r="C964" s="46"/>
      <c r="D964" s="46"/>
      <c r="E964" s="46"/>
    </row>
    <row r="965" spans="1:5" ht="12.75">
      <c r="A965" s="46"/>
      <c r="B965" s="46"/>
      <c r="C965" s="46"/>
      <c r="D965" s="46"/>
      <c r="E965" s="46"/>
    </row>
    <row r="966" spans="1:5" ht="12.75">
      <c r="A966" s="46"/>
      <c r="B966" s="46"/>
      <c r="C966" s="46"/>
      <c r="D966" s="46"/>
      <c r="E966" s="46"/>
    </row>
    <row r="967" spans="1:5" ht="12.75">
      <c r="A967" s="46"/>
      <c r="B967" s="46"/>
      <c r="C967" s="46"/>
      <c r="D967" s="46"/>
      <c r="E967" s="46"/>
    </row>
    <row r="968" spans="1:5" ht="12.75">
      <c r="A968" s="46"/>
      <c r="B968" s="46"/>
      <c r="C968" s="46"/>
      <c r="D968" s="46"/>
      <c r="E968" s="46"/>
    </row>
    <row r="969" spans="1:5" ht="12.75">
      <c r="A969" s="46"/>
      <c r="B969" s="46"/>
      <c r="C969" s="46"/>
      <c r="D969" s="46"/>
      <c r="E969" s="46"/>
    </row>
    <row r="970" spans="1:5" ht="12.75">
      <c r="A970" s="46"/>
      <c r="B970" s="46"/>
      <c r="C970" s="46"/>
      <c r="D970" s="46"/>
      <c r="E970" s="46"/>
    </row>
    <row r="971" spans="1:5" ht="12.75">
      <c r="A971" s="46"/>
      <c r="B971" s="46"/>
      <c r="C971" s="46"/>
      <c r="D971" s="46"/>
      <c r="E971" s="46"/>
    </row>
    <row r="972" spans="1:5" ht="12.75">
      <c r="A972" s="46"/>
      <c r="B972" s="46"/>
      <c r="C972" s="46"/>
      <c r="D972" s="46"/>
      <c r="E972" s="46"/>
    </row>
    <row r="973" spans="1:5" ht="12.75">
      <c r="A973" s="46"/>
      <c r="B973" s="46"/>
      <c r="C973" s="46"/>
      <c r="D973" s="46"/>
      <c r="E973" s="46"/>
    </row>
    <row r="974" spans="1:5" ht="12.75">
      <c r="A974" s="46"/>
      <c r="B974" s="46"/>
      <c r="C974" s="46"/>
      <c r="D974" s="46"/>
      <c r="E974" s="46"/>
    </row>
    <row r="975" spans="1:5" ht="12.75">
      <c r="A975" s="46"/>
      <c r="B975" s="46"/>
      <c r="C975" s="46"/>
      <c r="D975" s="46"/>
      <c r="E975" s="46"/>
    </row>
    <row r="976" spans="1:5" ht="12.75">
      <c r="A976" s="46"/>
      <c r="B976" s="46"/>
      <c r="C976" s="46"/>
      <c r="D976" s="46"/>
      <c r="E976" s="46"/>
    </row>
    <row r="977" spans="1:5" ht="12.75">
      <c r="A977" s="46"/>
      <c r="B977" s="46"/>
      <c r="C977" s="46"/>
      <c r="D977" s="46"/>
      <c r="E977" s="46"/>
    </row>
    <row r="978" spans="1:5" ht="12.75">
      <c r="A978" s="46"/>
      <c r="B978" s="46"/>
      <c r="C978" s="46"/>
      <c r="D978" s="46"/>
      <c r="E978" s="46"/>
    </row>
    <row r="979" spans="1:5" ht="12.75">
      <c r="A979" s="46"/>
      <c r="B979" s="46"/>
      <c r="C979" s="46"/>
      <c r="D979" s="46"/>
      <c r="E979" s="46"/>
    </row>
    <row r="980" spans="1:5" ht="12.75">
      <c r="A980" s="46"/>
      <c r="B980" s="46"/>
      <c r="C980" s="46"/>
      <c r="D980" s="46"/>
      <c r="E980" s="46"/>
    </row>
    <row r="981" spans="1:5" ht="12.75">
      <c r="A981" s="46"/>
      <c r="B981" s="46"/>
      <c r="C981" s="46"/>
      <c r="D981" s="46"/>
      <c r="E981" s="46"/>
    </row>
    <row r="982" spans="1:5" ht="12.75">
      <c r="A982" s="46"/>
      <c r="B982" s="46"/>
      <c r="C982" s="46"/>
      <c r="D982" s="46"/>
      <c r="E982" s="46"/>
    </row>
    <row r="983" spans="1:5" ht="12.75">
      <c r="A983" s="46"/>
      <c r="B983" s="46"/>
      <c r="C983" s="46"/>
      <c r="D983" s="46"/>
      <c r="E983" s="46"/>
    </row>
    <row r="984" spans="1:5" ht="12.75">
      <c r="A984" s="46"/>
      <c r="B984" s="46"/>
      <c r="C984" s="46"/>
      <c r="D984" s="46"/>
      <c r="E984" s="46"/>
    </row>
    <row r="985" spans="1:5" ht="12.75">
      <c r="A985" s="46"/>
      <c r="B985" s="46"/>
      <c r="C985" s="46"/>
      <c r="D985" s="46"/>
      <c r="E985" s="46"/>
    </row>
    <row r="986" spans="1:5" ht="12.75">
      <c r="A986" s="46"/>
      <c r="B986" s="46"/>
      <c r="C986" s="46"/>
      <c r="D986" s="46"/>
      <c r="E986" s="46"/>
    </row>
    <row r="987" spans="1:5" ht="12.75">
      <c r="A987" s="46"/>
      <c r="B987" s="46"/>
      <c r="C987" s="46"/>
      <c r="D987" s="46"/>
      <c r="E987" s="46"/>
    </row>
    <row r="988" spans="1:5" ht="12.75">
      <c r="A988" s="46"/>
      <c r="B988" s="46"/>
      <c r="C988" s="46"/>
      <c r="D988" s="46"/>
      <c r="E988" s="46"/>
    </row>
    <row r="989" spans="1:5" ht="12.75">
      <c r="A989" s="46"/>
      <c r="B989" s="46"/>
      <c r="C989" s="46"/>
      <c r="D989" s="46"/>
      <c r="E989" s="46"/>
    </row>
    <row r="990" spans="1:5" ht="12.75">
      <c r="A990" s="46"/>
      <c r="B990" s="46"/>
      <c r="C990" s="46"/>
      <c r="D990" s="46"/>
      <c r="E990" s="46"/>
    </row>
    <row r="991" spans="1:5" ht="12.75">
      <c r="A991" s="46"/>
      <c r="B991" s="46"/>
      <c r="C991" s="46"/>
      <c r="D991" s="46"/>
      <c r="E991" s="46"/>
    </row>
    <row r="992" spans="1:5" ht="12.75">
      <c r="A992" s="46"/>
      <c r="B992" s="46"/>
      <c r="C992" s="46"/>
      <c r="D992" s="46"/>
      <c r="E992" s="46"/>
    </row>
    <row r="993" spans="1:5" ht="12.75">
      <c r="A993" s="46"/>
      <c r="B993" s="46"/>
      <c r="C993" s="46"/>
      <c r="D993" s="46"/>
      <c r="E993" s="46"/>
    </row>
    <row r="994" spans="1:5" ht="12.75">
      <c r="A994" s="46"/>
      <c r="B994" s="46"/>
      <c r="C994" s="46"/>
      <c r="D994" s="46"/>
      <c r="E994" s="46"/>
    </row>
    <row r="995" spans="1:5" ht="12.75">
      <c r="A995" s="46"/>
      <c r="B995" s="46"/>
      <c r="C995" s="46"/>
      <c r="D995" s="46"/>
      <c r="E995" s="46"/>
    </row>
    <row r="996" spans="1:5" ht="12.75">
      <c r="A996" s="46"/>
      <c r="B996" s="46"/>
      <c r="C996" s="46"/>
      <c r="D996" s="46"/>
      <c r="E996" s="46"/>
    </row>
    <row r="997" spans="1:5" ht="12.75">
      <c r="A997" s="46"/>
      <c r="B997" s="46"/>
      <c r="C997" s="46"/>
      <c r="D997" s="46"/>
      <c r="E997" s="46"/>
    </row>
    <row r="998" spans="1:5" ht="12.75">
      <c r="A998" s="46"/>
      <c r="B998" s="46"/>
      <c r="C998" s="46"/>
      <c r="D998" s="46"/>
      <c r="E998" s="46"/>
    </row>
    <row r="999" spans="1:5" ht="12.75">
      <c r="A999" s="46"/>
      <c r="B999" s="46"/>
      <c r="C999" s="46"/>
      <c r="D999" s="46"/>
      <c r="E999" s="46"/>
    </row>
    <row r="1000" spans="1:5" ht="12.75">
      <c r="A1000" s="46"/>
      <c r="B1000" s="46"/>
      <c r="C1000" s="46"/>
      <c r="D1000" s="46"/>
      <c r="E1000" s="46"/>
    </row>
    <row r="1001" spans="1:5" ht="12.75">
      <c r="A1001" s="46"/>
      <c r="B1001" s="46"/>
      <c r="C1001" s="46"/>
      <c r="D1001" s="46"/>
      <c r="E1001" s="46"/>
    </row>
    <row r="1002" spans="1:5" ht="12.75">
      <c r="A1002" s="46"/>
      <c r="B1002" s="46"/>
      <c r="C1002" s="46"/>
      <c r="D1002" s="46"/>
      <c r="E1002" s="46"/>
    </row>
    <row r="1003" spans="1:5" ht="12.75">
      <c r="A1003" s="46"/>
      <c r="B1003" s="46"/>
      <c r="C1003" s="46"/>
      <c r="D1003" s="46"/>
      <c r="E1003" s="46"/>
    </row>
    <row r="1004" spans="1:5" ht="12.75">
      <c r="A1004" s="46"/>
      <c r="B1004" s="46"/>
      <c r="C1004" s="46"/>
      <c r="D1004" s="46"/>
      <c r="E1004" s="46"/>
    </row>
    <row r="1005" spans="1:5" ht="12.75">
      <c r="A1005" s="46"/>
      <c r="B1005" s="46"/>
      <c r="C1005" s="46"/>
      <c r="D1005" s="46"/>
      <c r="E1005" s="46"/>
    </row>
    <row r="1006" spans="1:5" ht="12.75">
      <c r="A1006" s="46"/>
      <c r="B1006" s="46"/>
      <c r="C1006" s="46"/>
      <c r="D1006" s="46"/>
      <c r="E1006" s="46"/>
    </row>
    <row r="1007" spans="1:5" ht="12.75">
      <c r="A1007" s="46"/>
      <c r="B1007" s="46"/>
      <c r="C1007" s="46"/>
      <c r="D1007" s="46"/>
      <c r="E1007" s="46"/>
    </row>
    <row r="1008" spans="1:5" ht="12.75">
      <c r="A1008" s="46"/>
      <c r="B1008" s="46"/>
      <c r="C1008" s="46"/>
      <c r="D1008" s="46"/>
      <c r="E1008" s="46"/>
    </row>
    <row r="1009" spans="1:5" ht="12.75">
      <c r="A1009" s="46"/>
      <c r="B1009" s="46"/>
      <c r="C1009" s="46"/>
      <c r="D1009" s="46"/>
      <c r="E1009" s="46"/>
    </row>
    <row r="1010" spans="1:5" ht="12.75">
      <c r="A1010" s="46"/>
      <c r="B1010" s="46"/>
      <c r="C1010" s="46"/>
      <c r="D1010" s="46"/>
      <c r="E1010" s="46"/>
    </row>
    <row r="1011" spans="1:5" ht="12.75">
      <c r="A1011" s="46"/>
      <c r="B1011" s="46"/>
      <c r="C1011" s="46"/>
      <c r="D1011" s="46"/>
      <c r="E1011" s="46"/>
    </row>
    <row r="1012" spans="1:5" ht="12.75">
      <c r="A1012" s="46"/>
      <c r="B1012" s="46"/>
      <c r="C1012" s="46"/>
      <c r="D1012" s="46"/>
      <c r="E1012" s="46"/>
    </row>
    <row r="1013" spans="1:5" ht="12.75">
      <c r="A1013" s="46"/>
      <c r="B1013" s="46"/>
      <c r="C1013" s="46"/>
      <c r="D1013" s="46"/>
      <c r="E1013" s="46"/>
    </row>
    <row r="1014" spans="1:5" ht="12.75">
      <c r="A1014" s="46"/>
      <c r="B1014" s="46"/>
      <c r="C1014" s="46"/>
      <c r="D1014" s="46"/>
      <c r="E1014" s="46"/>
    </row>
    <row r="1015" spans="1:5" ht="12.75">
      <c r="A1015" s="46"/>
      <c r="B1015" s="46"/>
      <c r="C1015" s="46"/>
      <c r="D1015" s="46"/>
      <c r="E1015" s="46"/>
    </row>
    <row r="1016" spans="1:5" ht="12.75">
      <c r="A1016" s="46"/>
      <c r="B1016" s="46"/>
      <c r="C1016" s="46"/>
      <c r="D1016" s="46"/>
      <c r="E1016" s="46"/>
    </row>
    <row r="1017" spans="1:5" ht="12.75">
      <c r="A1017" s="46"/>
      <c r="B1017" s="46"/>
      <c r="C1017" s="46"/>
      <c r="D1017" s="46"/>
      <c r="E1017" s="46"/>
    </row>
    <row r="1018" spans="1:5" ht="12.75">
      <c r="A1018" s="46"/>
      <c r="B1018" s="46"/>
      <c r="C1018" s="46"/>
      <c r="D1018" s="46"/>
      <c r="E1018" s="46"/>
    </row>
    <row r="1019" spans="1:5" ht="12.75">
      <c r="A1019" s="46"/>
      <c r="B1019" s="46"/>
      <c r="C1019" s="46"/>
      <c r="D1019" s="46"/>
      <c r="E1019" s="46"/>
    </row>
    <row r="1020" spans="1:5" ht="12.75">
      <c r="A1020" s="46"/>
      <c r="B1020" s="46"/>
      <c r="C1020" s="46"/>
      <c r="D1020" s="46"/>
      <c r="E1020" s="46"/>
    </row>
    <row r="1021" spans="1:5" ht="12.75">
      <c r="A1021" s="46"/>
      <c r="B1021" s="46"/>
      <c r="C1021" s="46"/>
      <c r="D1021" s="46"/>
      <c r="E1021" s="46"/>
    </row>
    <row r="1022" spans="1:5" ht="12.75">
      <c r="A1022" s="46"/>
      <c r="B1022" s="46"/>
      <c r="C1022" s="46"/>
      <c r="D1022" s="46"/>
      <c r="E1022" s="46"/>
    </row>
    <row r="1023" spans="1:5" ht="12.75">
      <c r="A1023" s="46"/>
      <c r="B1023" s="46"/>
      <c r="C1023" s="46"/>
      <c r="D1023" s="46"/>
      <c r="E1023" s="46"/>
    </row>
    <row r="1024" spans="1:5" ht="12.75">
      <c r="A1024" s="46"/>
      <c r="B1024" s="46"/>
      <c r="C1024" s="46"/>
      <c r="D1024" s="46"/>
      <c r="E1024" s="46"/>
    </row>
    <row r="1025" spans="1:5" ht="12.75">
      <c r="A1025" s="46"/>
      <c r="B1025" s="46"/>
      <c r="C1025" s="46"/>
      <c r="D1025" s="46"/>
      <c r="E1025" s="46"/>
    </row>
    <row r="1026" spans="1:5" ht="12.75">
      <c r="A1026" s="46"/>
      <c r="B1026" s="46"/>
      <c r="C1026" s="46"/>
      <c r="D1026" s="46"/>
      <c r="E1026" s="46"/>
    </row>
    <row r="1027" spans="1:5" ht="12.75">
      <c r="A1027" s="46"/>
      <c r="B1027" s="46"/>
      <c r="C1027" s="46"/>
      <c r="D1027" s="46"/>
      <c r="E1027" s="46"/>
    </row>
    <row r="1028" spans="1:5" ht="12.75">
      <c r="A1028" s="46"/>
      <c r="B1028" s="46"/>
      <c r="C1028" s="46"/>
      <c r="D1028" s="46"/>
      <c r="E1028" s="46"/>
    </row>
    <row r="1029" spans="1:5" ht="12.75">
      <c r="A1029" s="46"/>
      <c r="B1029" s="46"/>
      <c r="C1029" s="46"/>
      <c r="D1029" s="46"/>
      <c r="E1029" s="46"/>
    </row>
    <row r="1030" spans="1:5" ht="12.75">
      <c r="A1030" s="46"/>
      <c r="B1030" s="46"/>
      <c r="C1030" s="46"/>
      <c r="D1030" s="46"/>
      <c r="E1030" s="46"/>
    </row>
    <row r="1031" spans="1:5" ht="12.75">
      <c r="A1031" s="46"/>
      <c r="B1031" s="46"/>
      <c r="C1031" s="46"/>
      <c r="D1031" s="46"/>
      <c r="E1031" s="46"/>
    </row>
    <row r="1032" spans="1:5" ht="12.75">
      <c r="A1032" s="46"/>
      <c r="B1032" s="46"/>
      <c r="C1032" s="46"/>
      <c r="D1032" s="46"/>
      <c r="E1032" s="46"/>
    </row>
    <row r="1033" spans="1:5" ht="12.75">
      <c r="A1033" s="46"/>
      <c r="B1033" s="46"/>
      <c r="C1033" s="46"/>
      <c r="D1033" s="46"/>
      <c r="E1033" s="46"/>
    </row>
    <row r="1034" spans="1:5" ht="12.75">
      <c r="A1034" s="46"/>
      <c r="B1034" s="46"/>
      <c r="C1034" s="46"/>
      <c r="D1034" s="46"/>
      <c r="E1034" s="46"/>
    </row>
    <row r="1035" spans="1:5" ht="12.75">
      <c r="A1035" s="46"/>
      <c r="B1035" s="46"/>
      <c r="C1035" s="46"/>
      <c r="D1035" s="46"/>
      <c r="E1035" s="46"/>
    </row>
    <row r="1036" spans="1:5" ht="12.75">
      <c r="A1036" s="46"/>
      <c r="B1036" s="46"/>
      <c r="C1036" s="46"/>
      <c r="D1036" s="46"/>
      <c r="E1036" s="46"/>
    </row>
    <row r="1037" spans="1:5" ht="12.75">
      <c r="A1037" s="46"/>
      <c r="B1037" s="46"/>
      <c r="C1037" s="46"/>
      <c r="D1037" s="46"/>
      <c r="E1037" s="46"/>
    </row>
    <row r="1038" spans="1:5" ht="12.75">
      <c r="A1038" s="46"/>
      <c r="B1038" s="46"/>
      <c r="C1038" s="46"/>
      <c r="D1038" s="46"/>
      <c r="E1038" s="46"/>
    </row>
    <row r="1039" spans="1:5" ht="12.75">
      <c r="A1039" s="46"/>
      <c r="B1039" s="46"/>
      <c r="C1039" s="46"/>
      <c r="D1039" s="46"/>
      <c r="E1039" s="46"/>
    </row>
    <row r="1040" spans="1:5" ht="12.75">
      <c r="A1040" s="46"/>
      <c r="B1040" s="46"/>
      <c r="C1040" s="46"/>
      <c r="D1040" s="46"/>
      <c r="E1040" s="46"/>
    </row>
    <row r="1041" spans="1:5" ht="12.75">
      <c r="A1041" s="46"/>
      <c r="B1041" s="46"/>
      <c r="C1041" s="46"/>
      <c r="D1041" s="46"/>
      <c r="E1041" s="46"/>
    </row>
    <row r="1042" spans="1:5" ht="12.75">
      <c r="A1042" s="46"/>
      <c r="B1042" s="46"/>
      <c r="C1042" s="46"/>
      <c r="D1042" s="46"/>
      <c r="E1042" s="46"/>
    </row>
    <row r="1043" spans="1:5" ht="12.75">
      <c r="A1043" s="46"/>
      <c r="B1043" s="46"/>
      <c r="C1043" s="46"/>
      <c r="D1043" s="46"/>
      <c r="E1043" s="46"/>
    </row>
    <row r="1044" spans="1:5" ht="12.75">
      <c r="A1044" s="46"/>
      <c r="B1044" s="46"/>
      <c r="C1044" s="46"/>
      <c r="D1044" s="46"/>
      <c r="E1044" s="46"/>
    </row>
    <row r="1045" spans="1:5" ht="12.75">
      <c r="A1045" s="46"/>
      <c r="B1045" s="46"/>
      <c r="C1045" s="46"/>
      <c r="D1045" s="46"/>
      <c r="E1045" s="46"/>
    </row>
    <row r="1046" spans="1:5" ht="12.75">
      <c r="A1046" s="46"/>
      <c r="B1046" s="46"/>
      <c r="C1046" s="46"/>
      <c r="D1046" s="46"/>
      <c r="E1046" s="46"/>
    </row>
    <row r="1047" spans="1:5" ht="12.75">
      <c r="A1047" s="46"/>
      <c r="B1047" s="46"/>
      <c r="C1047" s="46"/>
      <c r="D1047" s="46"/>
      <c r="E1047" s="46"/>
    </row>
    <row r="1048" spans="1:5" ht="12.75">
      <c r="A1048" s="46"/>
      <c r="B1048" s="46"/>
      <c r="C1048" s="46"/>
      <c r="D1048" s="46"/>
      <c r="E1048" s="46"/>
    </row>
    <row r="1049" spans="1:5" ht="12.75">
      <c r="A1049" s="46"/>
      <c r="B1049" s="46"/>
      <c r="C1049" s="46"/>
      <c r="D1049" s="46"/>
      <c r="E1049" s="46"/>
    </row>
    <row r="1050" spans="1:5" ht="12.75">
      <c r="A1050" s="46"/>
      <c r="B1050" s="46"/>
      <c r="C1050" s="46"/>
      <c r="D1050" s="46"/>
      <c r="E1050" s="46"/>
    </row>
    <row r="1051" spans="1:5" ht="12.75">
      <c r="A1051" s="46"/>
      <c r="B1051" s="46"/>
      <c r="C1051" s="46"/>
      <c r="D1051" s="46"/>
      <c r="E1051" s="46"/>
    </row>
    <row r="1052" spans="1:5" ht="12.75">
      <c r="A1052" s="46"/>
      <c r="B1052" s="46"/>
      <c r="C1052" s="46"/>
      <c r="D1052" s="46"/>
      <c r="E1052" s="46"/>
    </row>
    <row r="1053" spans="1:5" ht="12.75">
      <c r="A1053" s="46"/>
      <c r="B1053" s="46"/>
      <c r="C1053" s="46"/>
      <c r="D1053" s="46"/>
      <c r="E1053" s="46"/>
    </row>
    <row r="1054" spans="1:5" ht="12.75">
      <c r="A1054" s="46"/>
      <c r="B1054" s="46"/>
      <c r="C1054" s="46"/>
      <c r="D1054" s="46"/>
      <c r="E1054" s="46"/>
    </row>
    <row r="1055" spans="1:5" ht="12.75">
      <c r="A1055" s="46"/>
      <c r="B1055" s="46"/>
      <c r="C1055" s="46"/>
      <c r="D1055" s="46"/>
      <c r="E1055" s="46"/>
    </row>
    <row r="1056" spans="1:5" ht="12.75">
      <c r="A1056" s="46"/>
      <c r="B1056" s="46"/>
      <c r="C1056" s="46"/>
      <c r="D1056" s="46"/>
      <c r="E1056" s="46"/>
    </row>
    <row r="1057" spans="1:5" ht="12.75">
      <c r="A1057" s="46"/>
      <c r="B1057" s="46"/>
      <c r="C1057" s="46"/>
      <c r="D1057" s="46"/>
      <c r="E1057" s="46"/>
    </row>
    <row r="1058" spans="1:5" ht="12.75">
      <c r="A1058" s="46"/>
      <c r="B1058" s="46"/>
      <c r="C1058" s="46"/>
      <c r="D1058" s="46"/>
      <c r="E1058" s="46"/>
    </row>
    <row r="1059" spans="1:5" ht="12.75">
      <c r="A1059" s="46"/>
      <c r="B1059" s="46"/>
      <c r="C1059" s="46"/>
      <c r="D1059" s="46"/>
      <c r="E1059" s="46"/>
    </row>
    <row r="1060" spans="1:5" ht="12.75">
      <c r="A1060" s="46"/>
      <c r="B1060" s="46"/>
      <c r="C1060" s="46"/>
      <c r="D1060" s="46"/>
      <c r="E1060" s="46"/>
    </row>
    <row r="1061" spans="1:5" ht="12.75">
      <c r="A1061" s="46"/>
      <c r="B1061" s="46"/>
      <c r="C1061" s="46"/>
      <c r="D1061" s="46"/>
      <c r="E1061" s="46"/>
    </row>
    <row r="1062" spans="1:5" ht="12.75">
      <c r="A1062" s="46"/>
      <c r="B1062" s="46"/>
      <c r="C1062" s="46"/>
      <c r="D1062" s="46"/>
      <c r="E1062" s="46"/>
    </row>
    <row r="1063" spans="1:5" ht="12.75">
      <c r="A1063" s="46"/>
      <c r="B1063" s="46"/>
      <c r="C1063" s="46"/>
      <c r="D1063" s="46"/>
      <c r="E1063" s="46"/>
    </row>
    <row r="1064" spans="1:5" ht="12.75">
      <c r="A1064" s="46"/>
      <c r="B1064" s="46"/>
      <c r="C1064" s="46"/>
      <c r="D1064" s="46"/>
      <c r="E1064" s="46"/>
    </row>
    <row r="1065" spans="1:5" ht="12.75">
      <c r="A1065" s="46"/>
      <c r="B1065" s="46"/>
      <c r="C1065" s="46"/>
      <c r="D1065" s="46"/>
      <c r="E1065" s="46"/>
    </row>
    <row r="1066" spans="1:5" ht="12.75">
      <c r="A1066" s="46"/>
      <c r="B1066" s="46"/>
      <c r="C1066" s="46"/>
      <c r="D1066" s="46"/>
      <c r="E1066" s="46"/>
    </row>
    <row r="1067" spans="1:5" ht="12.75">
      <c r="A1067" s="46"/>
      <c r="B1067" s="46"/>
      <c r="C1067" s="46"/>
      <c r="D1067" s="46"/>
      <c r="E1067" s="46"/>
    </row>
    <row r="1068" spans="1:5" ht="12.75">
      <c r="A1068" s="46"/>
      <c r="B1068" s="46"/>
      <c r="C1068" s="46"/>
      <c r="D1068" s="46"/>
      <c r="E1068" s="46"/>
    </row>
    <row r="1069" spans="1:5" ht="12.75">
      <c r="A1069" s="46"/>
      <c r="B1069" s="46"/>
      <c r="C1069" s="46"/>
      <c r="D1069" s="46"/>
      <c r="E1069" s="46"/>
    </row>
    <row r="1070" spans="1:5" ht="12.75">
      <c r="A1070" s="46"/>
      <c r="B1070" s="46"/>
      <c r="C1070" s="46"/>
      <c r="D1070" s="46"/>
      <c r="E1070" s="46"/>
    </row>
    <row r="1071" spans="1:5" ht="12.75">
      <c r="A1071" s="46"/>
      <c r="B1071" s="46"/>
      <c r="C1071" s="46"/>
      <c r="D1071" s="46"/>
      <c r="E1071" s="46"/>
    </row>
    <row r="1072" spans="1:5" ht="12.75">
      <c r="A1072" s="46"/>
      <c r="B1072" s="46"/>
      <c r="C1072" s="46"/>
      <c r="D1072" s="46"/>
      <c r="E1072" s="46"/>
    </row>
    <row r="1073" spans="1:5" ht="12.75">
      <c r="A1073" s="46"/>
      <c r="B1073" s="46"/>
      <c r="C1073" s="46"/>
      <c r="D1073" s="46"/>
      <c r="E1073" s="46"/>
    </row>
    <row r="1074" spans="1:5" ht="12.75">
      <c r="A1074" s="46"/>
      <c r="B1074" s="46"/>
      <c r="C1074" s="46"/>
      <c r="D1074" s="46"/>
      <c r="E1074" s="46"/>
    </row>
    <row r="1075" spans="1:5" ht="12.75">
      <c r="A1075" s="46"/>
      <c r="B1075" s="46"/>
      <c r="C1075" s="46"/>
      <c r="D1075" s="46"/>
      <c r="E1075" s="46"/>
    </row>
    <row r="1076" spans="1:5" ht="12.75">
      <c r="A1076" s="46"/>
      <c r="B1076" s="46"/>
      <c r="C1076" s="46"/>
      <c r="D1076" s="46"/>
      <c r="E1076" s="46"/>
    </row>
    <row r="1077" spans="1:5" ht="12.75">
      <c r="A1077" s="46"/>
      <c r="B1077" s="46"/>
      <c r="C1077" s="46"/>
      <c r="D1077" s="46"/>
      <c r="E1077" s="46"/>
    </row>
    <row r="1078" spans="1:5" ht="12.75">
      <c r="A1078" s="46"/>
      <c r="B1078" s="46"/>
      <c r="C1078" s="46"/>
      <c r="D1078" s="46"/>
      <c r="E1078" s="46"/>
    </row>
    <row r="1079" spans="1:5" ht="12.75">
      <c r="A1079" s="46"/>
      <c r="B1079" s="46"/>
      <c r="C1079" s="46"/>
      <c r="D1079" s="46"/>
      <c r="E1079" s="46"/>
    </row>
    <row r="1080" spans="1:5" ht="12.75">
      <c r="A1080" s="46"/>
      <c r="B1080" s="46"/>
      <c r="C1080" s="46"/>
      <c r="D1080" s="46"/>
      <c r="E1080" s="46"/>
    </row>
    <row r="1081" spans="1:5" ht="12.75">
      <c r="A1081" s="46"/>
      <c r="B1081" s="46"/>
      <c r="C1081" s="46"/>
      <c r="D1081" s="46"/>
      <c r="E1081" s="46"/>
    </row>
    <row r="1082" spans="1:5" ht="12.75">
      <c r="A1082" s="46"/>
      <c r="B1082" s="46"/>
      <c r="C1082" s="46"/>
      <c r="D1082" s="46"/>
      <c r="E1082" s="46"/>
    </row>
    <row r="1083" spans="1:5" ht="12.75">
      <c r="A1083" s="46"/>
      <c r="B1083" s="46"/>
      <c r="C1083" s="46"/>
      <c r="D1083" s="46"/>
      <c r="E1083" s="46"/>
    </row>
    <row r="1084" spans="1:5" ht="12.75">
      <c r="A1084" s="46"/>
      <c r="B1084" s="46"/>
      <c r="C1084" s="46"/>
      <c r="D1084" s="46"/>
      <c r="E1084" s="46"/>
    </row>
    <row r="1085" spans="1:5" ht="12.75">
      <c r="A1085" s="46"/>
      <c r="B1085" s="46"/>
      <c r="C1085" s="46"/>
      <c r="D1085" s="46"/>
      <c r="E1085" s="46"/>
    </row>
    <row r="1086" spans="1:5" ht="12.75">
      <c r="A1086" s="46"/>
      <c r="B1086" s="46"/>
      <c r="C1086" s="46"/>
      <c r="D1086" s="46"/>
      <c r="E1086" s="46"/>
    </row>
    <row r="1087" spans="1:5" ht="12.75">
      <c r="A1087" s="46"/>
      <c r="B1087" s="46"/>
      <c r="C1087" s="46"/>
      <c r="D1087" s="46"/>
      <c r="E1087" s="46"/>
    </row>
    <row r="1088" spans="1:5" ht="12.75">
      <c r="A1088" s="46"/>
      <c r="B1088" s="46"/>
      <c r="C1088" s="46"/>
      <c r="D1088" s="46"/>
      <c r="E1088" s="46"/>
    </row>
    <row r="1089" spans="1:5" ht="12.75">
      <c r="A1089" s="46"/>
      <c r="B1089" s="46"/>
      <c r="C1089" s="46"/>
      <c r="D1089" s="46"/>
      <c r="E1089" s="46"/>
    </row>
    <row r="1090" spans="1:5" ht="12.75">
      <c r="A1090" s="46"/>
      <c r="B1090" s="46"/>
      <c r="C1090" s="46"/>
      <c r="D1090" s="46"/>
      <c r="E1090" s="46"/>
    </row>
    <row r="1091" spans="1:5" ht="12.75">
      <c r="A1091" s="46"/>
      <c r="B1091" s="46"/>
      <c r="C1091" s="46"/>
      <c r="D1091" s="46"/>
      <c r="E1091" s="46"/>
    </row>
    <row r="1092" spans="1:5" ht="12.75">
      <c r="A1092" s="46"/>
      <c r="B1092" s="46"/>
      <c r="C1092" s="46"/>
      <c r="D1092" s="46"/>
      <c r="E1092" s="46"/>
    </row>
    <row r="1093" spans="1:5" ht="12.75">
      <c r="A1093" s="46"/>
      <c r="B1093" s="46"/>
      <c r="C1093" s="46"/>
      <c r="D1093" s="46"/>
      <c r="E1093" s="46"/>
    </row>
    <row r="1094" spans="1:5" ht="12.75">
      <c r="A1094" s="46"/>
      <c r="B1094" s="46"/>
      <c r="C1094" s="46"/>
      <c r="D1094" s="46"/>
      <c r="E1094" s="46"/>
    </row>
    <row r="1095" spans="1:5" ht="12.75">
      <c r="A1095" s="46"/>
      <c r="B1095" s="46"/>
      <c r="C1095" s="46"/>
      <c r="D1095" s="46"/>
      <c r="E1095" s="46"/>
    </row>
    <row r="1096" spans="1:5" ht="12.75">
      <c r="A1096" s="46"/>
      <c r="B1096" s="46"/>
      <c r="C1096" s="46"/>
      <c r="D1096" s="46"/>
      <c r="E1096" s="46"/>
    </row>
    <row r="1097" spans="1:5" ht="12.75">
      <c r="A1097" s="46"/>
      <c r="B1097" s="46"/>
      <c r="C1097" s="46"/>
      <c r="D1097" s="46"/>
      <c r="E1097" s="46"/>
    </row>
    <row r="1098" spans="1:5" ht="12.75">
      <c r="A1098" s="46"/>
      <c r="B1098" s="46"/>
      <c r="C1098" s="46"/>
      <c r="D1098" s="46"/>
      <c r="E1098" s="46"/>
    </row>
    <row r="1099" spans="1:5" ht="12.75">
      <c r="A1099" s="46"/>
      <c r="B1099" s="46"/>
      <c r="C1099" s="46"/>
      <c r="D1099" s="46"/>
      <c r="E1099" s="46"/>
    </row>
    <row r="1100" spans="1:5" ht="12.75">
      <c r="A1100" s="46"/>
      <c r="B1100" s="46"/>
      <c r="C1100" s="46"/>
      <c r="D1100" s="46"/>
      <c r="E1100" s="46"/>
    </row>
    <row r="1101" spans="1:5" ht="12.75">
      <c r="A1101" s="46"/>
      <c r="B1101" s="46"/>
      <c r="C1101" s="46"/>
      <c r="D1101" s="46"/>
      <c r="E1101" s="46"/>
    </row>
    <row r="1102" spans="1:5" ht="12.75">
      <c r="A1102" s="46"/>
      <c r="B1102" s="46"/>
      <c r="C1102" s="46"/>
      <c r="D1102" s="46"/>
      <c r="E1102" s="46"/>
    </row>
    <row r="1103" spans="1:5" ht="12.75">
      <c r="A1103" s="46"/>
      <c r="B1103" s="46"/>
      <c r="C1103" s="46"/>
      <c r="D1103" s="46"/>
      <c r="E1103" s="46"/>
    </row>
    <row r="1104" spans="1:5" ht="12.75">
      <c r="A1104" s="46"/>
      <c r="B1104" s="46"/>
      <c r="C1104" s="46"/>
      <c r="D1104" s="46"/>
      <c r="E1104" s="46"/>
    </row>
    <row r="1105" spans="1:5" ht="12.75">
      <c r="A1105" s="46"/>
      <c r="B1105" s="46"/>
      <c r="C1105" s="46"/>
      <c r="D1105" s="46"/>
      <c r="E1105" s="46"/>
    </row>
    <row r="1106" spans="1:5" ht="12.75">
      <c r="A1106" s="46"/>
      <c r="B1106" s="46"/>
      <c r="C1106" s="46"/>
      <c r="D1106" s="46"/>
      <c r="E1106" s="46"/>
    </row>
    <row r="1107" spans="1:5" ht="12.75">
      <c r="A1107" s="46"/>
      <c r="B1107" s="46"/>
      <c r="C1107" s="46"/>
      <c r="D1107" s="46"/>
      <c r="E1107" s="46"/>
    </row>
    <row r="1108" spans="1:5" ht="12.75">
      <c r="A1108" s="46"/>
      <c r="B1108" s="46"/>
      <c r="C1108" s="46"/>
      <c r="D1108" s="46"/>
      <c r="E1108" s="46"/>
    </row>
    <row r="1109" spans="1:5" ht="12.75">
      <c r="A1109" s="46"/>
      <c r="B1109" s="46"/>
      <c r="C1109" s="46"/>
      <c r="D1109" s="46"/>
      <c r="E1109" s="46"/>
    </row>
    <row r="1110" spans="1:5" ht="12.75">
      <c r="A1110" s="46"/>
      <c r="B1110" s="46"/>
      <c r="C1110" s="46"/>
      <c r="D1110" s="46"/>
      <c r="E1110" s="46"/>
    </row>
    <row r="1111" spans="1:5" ht="12.75">
      <c r="A1111" s="46"/>
      <c r="B1111" s="46"/>
      <c r="C1111" s="46"/>
      <c r="D1111" s="46"/>
      <c r="E1111" s="46"/>
    </row>
    <row r="1112" spans="1:5" ht="12.75">
      <c r="A1112" s="46"/>
      <c r="B1112" s="46"/>
      <c r="C1112" s="46"/>
      <c r="D1112" s="46"/>
      <c r="E1112" s="46"/>
    </row>
    <row r="1113" spans="1:5" ht="12.75">
      <c r="A1113" s="46"/>
      <c r="B1113" s="46"/>
      <c r="C1113" s="46"/>
      <c r="D1113" s="46"/>
      <c r="E1113" s="46"/>
    </row>
    <row r="1114" spans="1:5" ht="12.75">
      <c r="A1114" s="46"/>
      <c r="B1114" s="46"/>
      <c r="C1114" s="46"/>
      <c r="D1114" s="46"/>
      <c r="E1114" s="46"/>
    </row>
    <row r="1115" spans="1:5" ht="12.75">
      <c r="A1115" s="46"/>
      <c r="B1115" s="46"/>
      <c r="C1115" s="46"/>
      <c r="D1115" s="46"/>
      <c r="E1115" s="46"/>
    </row>
    <row r="1116" spans="1:5" ht="12.75">
      <c r="A1116" s="46"/>
      <c r="B1116" s="46"/>
      <c r="C1116" s="46"/>
      <c r="D1116" s="46"/>
      <c r="E1116" s="46"/>
    </row>
    <row r="1117" spans="1:5" ht="12.75">
      <c r="A1117" s="46"/>
      <c r="B1117" s="46"/>
      <c r="C1117" s="46"/>
      <c r="D1117" s="46"/>
      <c r="E1117" s="46"/>
    </row>
    <row r="1118" spans="1:5" ht="12.75">
      <c r="A1118" s="46"/>
      <c r="B1118" s="46"/>
      <c r="C1118" s="46"/>
      <c r="D1118" s="46"/>
      <c r="E1118" s="46"/>
    </row>
    <row r="1119" spans="1:5" ht="12.75">
      <c r="A1119" s="46"/>
      <c r="B1119" s="46"/>
      <c r="C1119" s="46"/>
      <c r="D1119" s="46"/>
      <c r="E1119" s="46"/>
    </row>
    <row r="1120" spans="1:5" ht="12.75">
      <c r="A1120" s="46"/>
      <c r="B1120" s="46"/>
      <c r="C1120" s="46"/>
      <c r="D1120" s="46"/>
      <c r="E1120" s="46"/>
    </row>
    <row r="1121" spans="1:5" ht="12.75">
      <c r="A1121" s="46"/>
      <c r="B1121" s="46"/>
      <c r="C1121" s="46"/>
      <c r="D1121" s="46"/>
      <c r="E1121" s="46"/>
    </row>
    <row r="1122" spans="1:5" ht="12.75">
      <c r="A1122" s="46"/>
      <c r="B1122" s="46"/>
      <c r="C1122" s="46"/>
      <c r="D1122" s="46"/>
      <c r="E1122" s="46"/>
    </row>
    <row r="1123" spans="1:5" ht="12.75">
      <c r="A1123" s="46"/>
      <c r="B1123" s="46"/>
      <c r="C1123" s="46"/>
      <c r="D1123" s="46"/>
      <c r="E1123" s="46"/>
    </row>
    <row r="1124" spans="1:5" ht="12.75">
      <c r="A1124" s="46"/>
      <c r="B1124" s="46"/>
      <c r="C1124" s="46"/>
      <c r="D1124" s="46"/>
      <c r="E1124" s="46"/>
    </row>
    <row r="1125" spans="1:5" ht="12.75">
      <c r="A1125" s="46"/>
      <c r="B1125" s="46"/>
      <c r="C1125" s="46"/>
      <c r="D1125" s="46"/>
      <c r="E1125" s="46"/>
    </row>
    <row r="1126" spans="1:5" ht="12.75">
      <c r="A1126" s="46"/>
      <c r="B1126" s="46"/>
      <c r="C1126" s="46"/>
      <c r="D1126" s="46"/>
      <c r="E1126" s="46"/>
    </row>
    <row r="1127" spans="1:5" ht="12.75">
      <c r="A1127" s="46"/>
      <c r="B1127" s="46"/>
      <c r="C1127" s="46"/>
      <c r="D1127" s="46"/>
      <c r="E1127" s="46"/>
    </row>
    <row r="1128" spans="1:5" ht="12.75">
      <c r="A1128" s="46"/>
      <c r="B1128" s="46"/>
      <c r="C1128" s="46"/>
      <c r="D1128" s="46"/>
      <c r="E1128" s="46"/>
    </row>
    <row r="1129" spans="1:5" ht="12.75">
      <c r="A1129" s="46"/>
      <c r="B1129" s="46"/>
      <c r="C1129" s="46"/>
      <c r="D1129" s="46"/>
      <c r="E1129" s="46"/>
    </row>
    <row r="1130" spans="1:5" ht="12.75">
      <c r="A1130" s="46"/>
      <c r="B1130" s="46"/>
      <c r="C1130" s="46"/>
      <c r="D1130" s="46"/>
      <c r="E1130" s="46"/>
    </row>
    <row r="1131" spans="1:5" ht="12.75">
      <c r="A1131" s="46"/>
      <c r="B1131" s="46"/>
      <c r="C1131" s="46"/>
      <c r="D1131" s="46"/>
      <c r="E1131" s="46"/>
    </row>
    <row r="1132" spans="1:5" ht="12.75">
      <c r="A1132" s="46"/>
      <c r="B1132" s="46"/>
      <c r="C1132" s="46"/>
      <c r="D1132" s="46"/>
      <c r="E1132" s="46"/>
    </row>
    <row r="1133" spans="1:5" ht="12.75">
      <c r="A1133" s="46"/>
      <c r="B1133" s="46"/>
      <c r="C1133" s="46"/>
      <c r="D1133" s="46"/>
      <c r="E1133" s="46"/>
    </row>
    <row r="1134" spans="1:5" ht="12.75">
      <c r="A1134" s="46"/>
      <c r="B1134" s="46"/>
      <c r="C1134" s="46"/>
      <c r="D1134" s="46"/>
      <c r="E1134" s="46"/>
    </row>
    <row r="1135" spans="1:5" ht="12.75">
      <c r="A1135" s="46"/>
      <c r="B1135" s="46"/>
      <c r="C1135" s="46"/>
      <c r="D1135" s="46"/>
      <c r="E1135" s="46"/>
    </row>
    <row r="1136" spans="1:5" ht="12.75">
      <c r="A1136" s="46"/>
      <c r="B1136" s="46"/>
      <c r="C1136" s="46"/>
      <c r="D1136" s="46"/>
      <c r="E1136" s="46"/>
    </row>
    <row r="1137" spans="1:5" ht="12.75">
      <c r="A1137" s="46"/>
      <c r="B1137" s="46"/>
      <c r="C1137" s="46"/>
      <c r="D1137" s="46"/>
      <c r="E1137" s="46"/>
    </row>
    <row r="1138" spans="1:5" ht="12.75">
      <c r="A1138" s="46"/>
      <c r="B1138" s="46"/>
      <c r="C1138" s="46"/>
      <c r="D1138" s="46"/>
      <c r="E1138" s="46"/>
    </row>
    <row r="1139" spans="1:5" ht="12.75">
      <c r="A1139" s="46"/>
      <c r="B1139" s="46"/>
      <c r="C1139" s="46"/>
      <c r="D1139" s="46"/>
      <c r="E1139" s="46"/>
    </row>
    <row r="1140" spans="1:5" ht="12.75">
      <c r="A1140" s="46"/>
      <c r="B1140" s="46"/>
      <c r="C1140" s="46"/>
      <c r="D1140" s="46"/>
      <c r="E1140" s="46"/>
    </row>
    <row r="1141" spans="1:5" ht="12.75">
      <c r="A1141" s="46"/>
      <c r="B1141" s="46"/>
      <c r="C1141" s="46"/>
      <c r="D1141" s="46"/>
      <c r="E1141" s="46"/>
    </row>
    <row r="1142" spans="1:5" ht="12.75">
      <c r="A1142" s="46"/>
      <c r="B1142" s="46"/>
      <c r="C1142" s="46"/>
      <c r="D1142" s="46"/>
      <c r="E1142" s="46"/>
    </row>
    <row r="1143" spans="1:5" ht="12.75">
      <c r="A1143" s="46"/>
      <c r="B1143" s="46"/>
      <c r="C1143" s="46"/>
      <c r="D1143" s="46"/>
      <c r="E1143" s="46"/>
    </row>
    <row r="1144" spans="1:5" ht="12.75">
      <c r="A1144" s="46"/>
      <c r="B1144" s="46"/>
      <c r="C1144" s="46"/>
      <c r="D1144" s="46"/>
      <c r="E1144" s="46"/>
    </row>
    <row r="1145" spans="1:5" ht="12.75">
      <c r="A1145" s="46"/>
      <c r="B1145" s="46"/>
      <c r="C1145" s="46"/>
      <c r="D1145" s="46"/>
      <c r="E1145" s="46"/>
    </row>
    <row r="1146" spans="1:5" ht="12.75">
      <c r="A1146" s="46"/>
      <c r="B1146" s="46"/>
      <c r="C1146" s="46"/>
      <c r="D1146" s="46"/>
      <c r="E1146" s="46"/>
    </row>
    <row r="1147" spans="1:5" ht="12.75">
      <c r="A1147" s="46"/>
      <c r="B1147" s="46"/>
      <c r="C1147" s="46"/>
      <c r="D1147" s="46"/>
      <c r="E1147" s="46"/>
    </row>
    <row r="1148" spans="1:5" ht="12.75">
      <c r="A1148" s="46"/>
      <c r="B1148" s="46"/>
      <c r="C1148" s="46"/>
      <c r="D1148" s="46"/>
      <c r="E1148" s="46"/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2:D39"/>
  <sheetViews>
    <sheetView showGridLines="0" tabSelected="1" workbookViewId="0" topLeftCell="A1">
      <selection activeCell="B42" sqref="B42"/>
    </sheetView>
  </sheetViews>
  <sheetFormatPr defaultColWidth="9.00390625" defaultRowHeight="12.75"/>
  <cols>
    <col min="1" max="1" width="9.125" style="4" customWidth="1"/>
    <col min="2" max="2" width="49.375" style="4" bestFit="1" customWidth="1"/>
    <col min="3" max="3" width="9.125" style="4" customWidth="1"/>
    <col min="4" max="4" width="12.375" style="62" customWidth="1"/>
    <col min="5" max="16384" width="9.125" style="4" customWidth="1"/>
  </cols>
  <sheetData>
    <row r="2" ht="12.75">
      <c r="D2" s="149" t="s">
        <v>182</v>
      </c>
    </row>
    <row r="3" ht="22.5">
      <c r="D3" s="136" t="s">
        <v>459</v>
      </c>
    </row>
    <row r="8" spans="2:3" ht="12.75">
      <c r="B8" s="10" t="s">
        <v>63</v>
      </c>
      <c r="C8" s="10"/>
    </row>
    <row r="9" ht="12.75">
      <c r="B9" s="12" t="s">
        <v>180</v>
      </c>
    </row>
    <row r="11" ht="12.75">
      <c r="B11" s="4" t="s">
        <v>161</v>
      </c>
    </row>
    <row r="13" spans="2:4" ht="12.75">
      <c r="B13" s="10" t="s">
        <v>464</v>
      </c>
      <c r="C13" s="12"/>
      <c r="D13" s="77">
        <f>SUM(D15)</f>
        <v>50000</v>
      </c>
    </row>
    <row r="15" spans="2:4" ht="12.75">
      <c r="B15" s="10" t="s">
        <v>64</v>
      </c>
      <c r="D15" s="77">
        <f>SUM(D20,D24)</f>
        <v>50000</v>
      </c>
    </row>
    <row r="16" ht="12.75">
      <c r="B16" s="4" t="s">
        <v>157</v>
      </c>
    </row>
    <row r="18" ht="12.75">
      <c r="B18" s="76" t="s">
        <v>65</v>
      </c>
    </row>
    <row r="19" ht="12.75">
      <c r="B19" s="76"/>
    </row>
    <row r="20" spans="2:4" ht="12.75">
      <c r="B20" s="4" t="s">
        <v>66</v>
      </c>
      <c r="D20" s="78">
        <v>20000</v>
      </c>
    </row>
    <row r="21" ht="12.75">
      <c r="D21" s="78"/>
    </row>
    <row r="22" spans="2:4" ht="12.75">
      <c r="B22" s="76" t="s">
        <v>67</v>
      </c>
      <c r="D22" s="78"/>
    </row>
    <row r="23" ht="12.75">
      <c r="D23" s="78"/>
    </row>
    <row r="24" spans="2:4" ht="12.75">
      <c r="B24" s="4" t="s">
        <v>66</v>
      </c>
      <c r="D24" s="78">
        <v>30000</v>
      </c>
    </row>
    <row r="25" spans="2:4" ht="12.75">
      <c r="B25" s="10"/>
      <c r="D25" s="79"/>
    </row>
    <row r="28" spans="2:4" ht="12.75">
      <c r="B28" s="10" t="s">
        <v>465</v>
      </c>
      <c r="C28" s="12"/>
      <c r="D28" s="77">
        <f>SUM(D30)</f>
        <v>50000</v>
      </c>
    </row>
    <row r="30" spans="2:4" ht="12.75">
      <c r="B30" s="10" t="s">
        <v>64</v>
      </c>
      <c r="D30" s="77">
        <f>SUM(D35,D39)</f>
        <v>50000</v>
      </c>
    </row>
    <row r="31" ht="12.75">
      <c r="B31" s="4" t="s">
        <v>157</v>
      </c>
    </row>
    <row r="33" spans="2:4" ht="12.75">
      <c r="B33" s="76" t="s">
        <v>65</v>
      </c>
      <c r="D33" s="77"/>
    </row>
    <row r="35" spans="2:4" ht="12.75">
      <c r="B35" s="4" t="s">
        <v>68</v>
      </c>
      <c r="D35" s="78">
        <v>20000</v>
      </c>
    </row>
    <row r="37" spans="2:4" ht="12.75">
      <c r="B37" s="76" t="s">
        <v>67</v>
      </c>
      <c r="D37" s="77"/>
    </row>
    <row r="39" spans="2:4" ht="12.75">
      <c r="B39" s="4" t="s">
        <v>68</v>
      </c>
      <c r="D39" s="78">
        <v>30000</v>
      </c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Footer>&amp;CStrona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E961"/>
  <sheetViews>
    <sheetView showGridLines="0" workbookViewId="0" topLeftCell="A1">
      <selection activeCell="C3" sqref="C3"/>
    </sheetView>
  </sheetViews>
  <sheetFormatPr defaultColWidth="9.00390625" defaultRowHeight="12.75"/>
  <cols>
    <col min="1" max="1" width="8.75390625" style="0" customWidth="1"/>
    <col min="2" max="2" width="53.125" style="0" bestFit="1" customWidth="1"/>
    <col min="3" max="3" width="16.25390625" style="0" customWidth="1"/>
    <col min="4" max="4" width="4.875" style="0" customWidth="1"/>
    <col min="6" max="6" width="11.00390625" style="0" customWidth="1"/>
  </cols>
  <sheetData>
    <row r="2" ht="12.75">
      <c r="C2" s="149" t="s">
        <v>182</v>
      </c>
    </row>
    <row r="3" ht="12.75">
      <c r="C3" s="136" t="s">
        <v>460</v>
      </c>
    </row>
    <row r="4" ht="12.75">
      <c r="C4" s="136"/>
    </row>
    <row r="5" spans="1:2" ht="38.25">
      <c r="A5" s="50"/>
      <c r="B5" s="373" t="s">
        <v>181</v>
      </c>
    </row>
    <row r="6" spans="1:2" ht="12.75">
      <c r="A6" s="50"/>
      <c r="B6" s="373"/>
    </row>
    <row r="7" spans="1:2" ht="12.75">
      <c r="A7" s="50"/>
      <c r="B7" s="75"/>
    </row>
    <row r="8" spans="2:3" ht="12.75">
      <c r="B8" s="72" t="s">
        <v>150</v>
      </c>
      <c r="C8" s="52">
        <v>100000</v>
      </c>
    </row>
    <row r="9" spans="2:3" ht="12.75">
      <c r="B9" s="107"/>
      <c r="C9" s="107"/>
    </row>
    <row r="10" spans="2:3" ht="12.75">
      <c r="B10" s="374" t="s">
        <v>461</v>
      </c>
      <c r="C10" s="375">
        <f>SUM(C12)</f>
        <v>158500</v>
      </c>
    </row>
    <row r="11" spans="2:3" ht="12.75">
      <c r="B11" s="374"/>
      <c r="C11" s="375"/>
    </row>
    <row r="12" spans="2:3" ht="12.75">
      <c r="B12" s="46" t="s">
        <v>462</v>
      </c>
      <c r="C12" s="44">
        <v>158500</v>
      </c>
    </row>
    <row r="13" spans="2:3" ht="12.75">
      <c r="B13" s="46"/>
      <c r="C13" s="44"/>
    </row>
    <row r="14" spans="2:4" ht="12.75">
      <c r="B14" s="374" t="s">
        <v>135</v>
      </c>
      <c r="C14" s="375">
        <f>SUM(C16)</f>
        <v>258500</v>
      </c>
      <c r="D14" s="11"/>
    </row>
    <row r="15" spans="2:4" ht="12.75">
      <c r="B15" s="374"/>
      <c r="C15" s="375"/>
      <c r="D15" s="11"/>
    </row>
    <row r="16" spans="2:4" ht="12.75">
      <c r="B16" s="48" t="s">
        <v>463</v>
      </c>
      <c r="C16" s="118">
        <v>258500</v>
      </c>
      <c r="D16" s="11"/>
    </row>
    <row r="17" spans="2:4" ht="12.75">
      <c r="B17" s="48"/>
      <c r="C17" s="118"/>
      <c r="D17" s="11"/>
    </row>
    <row r="18" spans="2:3" ht="12.75">
      <c r="B18" s="72" t="s">
        <v>159</v>
      </c>
      <c r="C18" s="52">
        <f>SUM(C8,C10-C14)</f>
        <v>0</v>
      </c>
    </row>
    <row r="19" ht="12.75">
      <c r="B19" s="72"/>
    </row>
    <row r="20" ht="12.75">
      <c r="B20" s="72"/>
    </row>
    <row r="21" ht="12.75">
      <c r="B21" s="72"/>
    </row>
    <row r="22" ht="12.75">
      <c r="B22" s="72"/>
    </row>
    <row r="23" ht="12.75">
      <c r="B23" s="72"/>
    </row>
    <row r="24" ht="12.75">
      <c r="B24" s="72"/>
    </row>
    <row r="25" ht="12.75">
      <c r="B25" s="72"/>
    </row>
    <row r="26" ht="12.75">
      <c r="B26" s="72"/>
    </row>
    <row r="27" ht="12.75">
      <c r="B27" s="72"/>
    </row>
    <row r="28" ht="12.75">
      <c r="B28" s="72"/>
    </row>
    <row r="29" ht="12.75">
      <c r="B29" s="72"/>
    </row>
    <row r="30" ht="12.75">
      <c r="B30" s="72"/>
    </row>
    <row r="31" ht="12.75">
      <c r="B31" s="72"/>
    </row>
    <row r="32" ht="12.75">
      <c r="B32" s="72"/>
    </row>
    <row r="33" ht="12.75">
      <c r="B33" s="72"/>
    </row>
    <row r="34" ht="12.75">
      <c r="B34" s="72"/>
    </row>
    <row r="35" ht="12.75">
      <c r="B35" s="72"/>
    </row>
    <row r="36" ht="12.75">
      <c r="B36" s="72"/>
    </row>
    <row r="37" ht="12.75">
      <c r="B37" s="72"/>
    </row>
    <row r="38" ht="12.75">
      <c r="B38" s="72"/>
    </row>
    <row r="39" ht="12.75">
      <c r="B39" s="72"/>
    </row>
    <row r="40" ht="12.75">
      <c r="B40" s="72"/>
    </row>
    <row r="41" ht="12.75">
      <c r="B41" s="72"/>
    </row>
    <row r="42" spans="1:5" ht="12.75">
      <c r="A42" s="46"/>
      <c r="B42" s="46"/>
      <c r="C42" s="46"/>
      <c r="D42" s="46"/>
      <c r="E42" s="46"/>
    </row>
    <row r="43" spans="1:5" ht="12.75">
      <c r="A43" s="46"/>
      <c r="B43" s="46"/>
      <c r="C43" s="46"/>
      <c r="D43" s="46"/>
      <c r="E43" s="46"/>
    </row>
    <row r="44" spans="1:5" ht="12.75">
      <c r="A44" s="46"/>
      <c r="B44" s="46"/>
      <c r="C44" s="46"/>
      <c r="D44" s="46"/>
      <c r="E44" s="46"/>
    </row>
    <row r="45" spans="1:5" ht="12.75">
      <c r="A45" s="46"/>
      <c r="B45" s="46"/>
      <c r="C45" s="46"/>
      <c r="D45" s="46"/>
      <c r="E45" s="46"/>
    </row>
    <row r="46" spans="1:5" ht="12.75">
      <c r="A46" s="46"/>
      <c r="B46" s="46"/>
      <c r="C46" s="46"/>
      <c r="D46" s="46"/>
      <c r="E46" s="46"/>
    </row>
    <row r="47" spans="1:5" ht="12.75">
      <c r="A47" s="46"/>
      <c r="B47" s="46"/>
      <c r="C47" s="46"/>
      <c r="D47" s="46"/>
      <c r="E47" s="46"/>
    </row>
    <row r="48" spans="1:5" ht="12.75">
      <c r="A48" s="46"/>
      <c r="B48" s="46"/>
      <c r="C48" s="46"/>
      <c r="D48" s="46"/>
      <c r="E48" s="46"/>
    </row>
    <row r="49" spans="1:5" ht="12.75">
      <c r="A49" s="46"/>
      <c r="B49" s="46"/>
      <c r="C49" s="46"/>
      <c r="D49" s="46"/>
      <c r="E49" s="46"/>
    </row>
    <row r="50" spans="1:5" ht="12.75">
      <c r="A50" s="46"/>
      <c r="B50" s="46"/>
      <c r="C50" s="46"/>
      <c r="D50" s="46"/>
      <c r="E50" s="46"/>
    </row>
    <row r="51" spans="1:5" ht="12.75">
      <c r="A51" s="46"/>
      <c r="B51" s="46"/>
      <c r="C51" s="46"/>
      <c r="D51" s="46"/>
      <c r="E51" s="46"/>
    </row>
    <row r="52" spans="1:5" ht="12.75">
      <c r="A52" s="46"/>
      <c r="B52" s="46"/>
      <c r="C52" s="46"/>
      <c r="D52" s="46"/>
      <c r="E52" s="46"/>
    </row>
    <row r="53" spans="1:5" ht="12.75">
      <c r="A53" s="46"/>
      <c r="B53" s="46"/>
      <c r="C53" s="46"/>
      <c r="D53" s="46"/>
      <c r="E53" s="46"/>
    </row>
    <row r="54" spans="1:5" ht="12.75">
      <c r="A54" s="46"/>
      <c r="B54" s="46"/>
      <c r="C54" s="46"/>
      <c r="D54" s="46"/>
      <c r="E54" s="46"/>
    </row>
    <row r="55" spans="1:5" ht="12.75">
      <c r="A55" s="46"/>
      <c r="B55" s="46"/>
      <c r="C55" s="46"/>
      <c r="D55" s="46"/>
      <c r="E55" s="46"/>
    </row>
    <row r="56" spans="1:5" ht="12.75">
      <c r="A56" s="46"/>
      <c r="B56" s="46"/>
      <c r="C56" s="46"/>
      <c r="D56" s="46"/>
      <c r="E56" s="46"/>
    </row>
    <row r="57" spans="1:5" ht="12.75">
      <c r="A57" s="46"/>
      <c r="B57" s="46"/>
      <c r="C57" s="46"/>
      <c r="D57" s="46"/>
      <c r="E57" s="46"/>
    </row>
    <row r="58" spans="1:5" ht="12.75">
      <c r="A58" s="46"/>
      <c r="B58" s="46"/>
      <c r="C58" s="46"/>
      <c r="D58" s="46"/>
      <c r="E58" s="46"/>
    </row>
    <row r="59" spans="1:5" ht="12.75">
      <c r="A59" s="46"/>
      <c r="B59" s="46"/>
      <c r="C59" s="46"/>
      <c r="D59" s="46"/>
      <c r="E59" s="46"/>
    </row>
    <row r="60" spans="1:5" ht="12.75">
      <c r="A60" s="46"/>
      <c r="B60" s="46"/>
      <c r="C60" s="46"/>
      <c r="D60" s="46"/>
      <c r="E60" s="46"/>
    </row>
    <row r="61" spans="1:5" ht="12.75">
      <c r="A61" s="46"/>
      <c r="B61" s="46"/>
      <c r="C61" s="46"/>
      <c r="D61" s="46"/>
      <c r="E61" s="46"/>
    </row>
    <row r="62" spans="1:5" ht="12.75">
      <c r="A62" s="46"/>
      <c r="B62" s="46"/>
      <c r="C62" s="46"/>
      <c r="D62" s="46"/>
      <c r="E62" s="46"/>
    </row>
    <row r="63" spans="1:5" ht="12.75">
      <c r="A63" s="46"/>
      <c r="B63" s="46"/>
      <c r="C63" s="46"/>
      <c r="D63" s="46"/>
      <c r="E63" s="46"/>
    </row>
    <row r="64" spans="1:5" ht="12.75">
      <c r="A64" s="46"/>
      <c r="B64" s="46"/>
      <c r="C64" s="46"/>
      <c r="D64" s="46"/>
      <c r="E64" s="46"/>
    </row>
    <row r="65" spans="1:5" ht="12.75">
      <c r="A65" s="46"/>
      <c r="B65" s="46"/>
      <c r="C65" s="46"/>
      <c r="D65" s="46"/>
      <c r="E65" s="46"/>
    </row>
    <row r="66" spans="1:5" ht="12.75">
      <c r="A66" s="46"/>
      <c r="B66" s="46"/>
      <c r="C66" s="46"/>
      <c r="D66" s="46"/>
      <c r="E66" s="46"/>
    </row>
    <row r="67" spans="1:5" ht="12.75">
      <c r="A67" s="46"/>
      <c r="B67" s="46"/>
      <c r="C67" s="46"/>
      <c r="D67" s="46"/>
      <c r="E67" s="46"/>
    </row>
    <row r="68" spans="1:5" ht="12.75">
      <c r="A68" s="46"/>
      <c r="B68" s="46"/>
      <c r="C68" s="46"/>
      <c r="D68" s="46"/>
      <c r="E68" s="46"/>
    </row>
    <row r="69" spans="1:5" ht="12.75">
      <c r="A69" s="46"/>
      <c r="B69" s="46"/>
      <c r="C69" s="46"/>
      <c r="D69" s="46"/>
      <c r="E69" s="46"/>
    </row>
    <row r="70" spans="1:5" ht="12.75">
      <c r="A70" s="46"/>
      <c r="B70" s="46"/>
      <c r="C70" s="46"/>
      <c r="D70" s="46"/>
      <c r="E70" s="46"/>
    </row>
    <row r="71" spans="1:5" ht="12.75">
      <c r="A71" s="46"/>
      <c r="B71" s="46"/>
      <c r="C71" s="46"/>
      <c r="D71" s="46"/>
      <c r="E71" s="46"/>
    </row>
    <row r="72" spans="1:5" ht="12.75">
      <c r="A72" s="46"/>
      <c r="B72" s="46"/>
      <c r="C72" s="46"/>
      <c r="D72" s="46"/>
      <c r="E72" s="46"/>
    </row>
    <row r="73" spans="1:5" ht="12.75">
      <c r="A73" s="46"/>
      <c r="B73" s="46"/>
      <c r="C73" s="46"/>
      <c r="D73" s="46"/>
      <c r="E73" s="46"/>
    </row>
    <row r="74" spans="1:5" ht="12.75">
      <c r="A74" s="46"/>
      <c r="B74" s="46"/>
      <c r="C74" s="46"/>
      <c r="D74" s="46"/>
      <c r="E74" s="46"/>
    </row>
    <row r="75" spans="1:5" ht="12.75">
      <c r="A75" s="46"/>
      <c r="B75" s="46"/>
      <c r="C75" s="46"/>
      <c r="D75" s="46"/>
      <c r="E75" s="46"/>
    </row>
    <row r="76" spans="1:5" ht="12.75">
      <c r="A76" s="46"/>
      <c r="B76" s="46"/>
      <c r="C76" s="46"/>
      <c r="D76" s="46"/>
      <c r="E76" s="46"/>
    </row>
    <row r="77" spans="1:5" ht="12.75">
      <c r="A77" s="46"/>
      <c r="B77" s="46"/>
      <c r="C77" s="46"/>
      <c r="D77" s="46"/>
      <c r="E77" s="46"/>
    </row>
    <row r="78" spans="1:5" ht="12.75">
      <c r="A78" s="46"/>
      <c r="B78" s="46"/>
      <c r="C78" s="46"/>
      <c r="D78" s="46"/>
      <c r="E78" s="46"/>
    </row>
    <row r="79" spans="1:5" ht="12.75">
      <c r="A79" s="46"/>
      <c r="B79" s="46"/>
      <c r="C79" s="46"/>
      <c r="D79" s="46"/>
      <c r="E79" s="46"/>
    </row>
    <row r="80" spans="1:5" ht="12.75">
      <c r="A80" s="46"/>
      <c r="B80" s="46"/>
      <c r="C80" s="46"/>
      <c r="D80" s="46"/>
      <c r="E80" s="46"/>
    </row>
    <row r="81" spans="1:5" ht="12.75">
      <c r="A81" s="46"/>
      <c r="B81" s="46"/>
      <c r="C81" s="46"/>
      <c r="D81" s="46"/>
      <c r="E81" s="46"/>
    </row>
    <row r="82" spans="1:5" ht="12.75">
      <c r="A82" s="46"/>
      <c r="B82" s="46"/>
      <c r="C82" s="46"/>
      <c r="D82" s="46"/>
      <c r="E82" s="46"/>
    </row>
    <row r="83" spans="1:5" ht="12.75">
      <c r="A83" s="46"/>
      <c r="B83" s="46"/>
      <c r="C83" s="46"/>
      <c r="D83" s="46"/>
      <c r="E83" s="46"/>
    </row>
    <row r="84" spans="1:5" ht="12.75">
      <c r="A84" s="46"/>
      <c r="B84" s="46"/>
      <c r="C84" s="46"/>
      <c r="D84" s="46"/>
      <c r="E84" s="46"/>
    </row>
    <row r="85" spans="1:5" ht="12.75">
      <c r="A85" s="46"/>
      <c r="B85" s="46"/>
      <c r="C85" s="46"/>
      <c r="D85" s="46"/>
      <c r="E85" s="46"/>
    </row>
    <row r="86" spans="1:5" ht="12.75">
      <c r="A86" s="46"/>
      <c r="B86" s="46"/>
      <c r="C86" s="46"/>
      <c r="D86" s="46"/>
      <c r="E86" s="46"/>
    </row>
    <row r="87" spans="1:5" ht="12.75">
      <c r="A87" s="46"/>
      <c r="B87" s="46"/>
      <c r="C87" s="46"/>
      <c r="D87" s="46"/>
      <c r="E87" s="46"/>
    </row>
    <row r="88" spans="1:5" ht="12.75">
      <c r="A88" s="46"/>
      <c r="B88" s="46"/>
      <c r="C88" s="46"/>
      <c r="D88" s="46"/>
      <c r="E88" s="46"/>
    </row>
    <row r="89" spans="1:5" ht="12.75">
      <c r="A89" s="46"/>
      <c r="B89" s="46"/>
      <c r="C89" s="46"/>
      <c r="D89" s="46"/>
      <c r="E89" s="46"/>
    </row>
    <row r="90" spans="1:5" ht="12.75">
      <c r="A90" s="46"/>
      <c r="B90" s="46"/>
      <c r="C90" s="46"/>
      <c r="D90" s="46"/>
      <c r="E90" s="46"/>
    </row>
    <row r="91" spans="1:5" ht="12.75">
      <c r="A91" s="46"/>
      <c r="B91" s="46"/>
      <c r="C91" s="46"/>
      <c r="D91" s="46"/>
      <c r="E91" s="46"/>
    </row>
    <row r="92" spans="1:5" ht="12.75">
      <c r="A92" s="46"/>
      <c r="B92" s="46"/>
      <c r="C92" s="46"/>
      <c r="D92" s="46"/>
      <c r="E92" s="46"/>
    </row>
    <row r="93" spans="1:5" ht="12.75">
      <c r="A93" s="46"/>
      <c r="B93" s="46"/>
      <c r="C93" s="46"/>
      <c r="D93" s="46"/>
      <c r="E93" s="46"/>
    </row>
    <row r="94" spans="1:5" ht="12.75">
      <c r="A94" s="46"/>
      <c r="B94" s="46"/>
      <c r="C94" s="46"/>
      <c r="D94" s="46"/>
      <c r="E94" s="46"/>
    </row>
    <row r="95" spans="1:5" ht="12.75">
      <c r="A95" s="46"/>
      <c r="B95" s="46"/>
      <c r="C95" s="46"/>
      <c r="D95" s="46"/>
      <c r="E95" s="46"/>
    </row>
    <row r="96" spans="1:5" ht="12.75">
      <c r="A96" s="46"/>
      <c r="B96" s="46"/>
      <c r="C96" s="46"/>
      <c r="D96" s="46"/>
      <c r="E96" s="46"/>
    </row>
    <row r="97" spans="1:5" ht="12.75">
      <c r="A97" s="46"/>
      <c r="B97" s="46"/>
      <c r="C97" s="46"/>
      <c r="D97" s="46"/>
      <c r="E97" s="46"/>
    </row>
    <row r="98" spans="1:5" ht="12.75">
      <c r="A98" s="46"/>
      <c r="B98" s="46"/>
      <c r="C98" s="46"/>
      <c r="D98" s="46"/>
      <c r="E98" s="46"/>
    </row>
    <row r="99" spans="1:5" ht="12.75">
      <c r="A99" s="46"/>
      <c r="B99" s="46"/>
      <c r="C99" s="46"/>
      <c r="D99" s="46"/>
      <c r="E99" s="46"/>
    </row>
    <row r="100" spans="1:5" ht="12.75">
      <c r="A100" s="46"/>
      <c r="B100" s="46"/>
      <c r="C100" s="46"/>
      <c r="D100" s="46"/>
      <c r="E100" s="46"/>
    </row>
    <row r="101" spans="1:5" ht="12.75">
      <c r="A101" s="46"/>
      <c r="B101" s="46"/>
      <c r="C101" s="46"/>
      <c r="D101" s="46"/>
      <c r="E101" s="46"/>
    </row>
    <row r="102" spans="1:5" ht="12.75">
      <c r="A102" s="46"/>
      <c r="B102" s="46"/>
      <c r="C102" s="46"/>
      <c r="D102" s="46"/>
      <c r="E102" s="46"/>
    </row>
    <row r="103" spans="1:5" ht="12.75">
      <c r="A103" s="46"/>
      <c r="B103" s="36"/>
      <c r="C103" s="46"/>
      <c r="D103" s="46"/>
      <c r="E103" s="46"/>
    </row>
    <row r="104" spans="1:5" ht="12.75">
      <c r="A104" s="46"/>
      <c r="B104" s="46"/>
      <c r="C104" s="46"/>
      <c r="D104" s="46"/>
      <c r="E104" s="46"/>
    </row>
    <row r="105" spans="1:5" ht="12.75">
      <c r="A105" s="46"/>
      <c r="B105" s="73"/>
      <c r="C105" s="46"/>
      <c r="D105" s="46"/>
      <c r="E105" s="46"/>
    </row>
    <row r="106" spans="1:5" ht="12.75">
      <c r="A106" s="46"/>
      <c r="B106" s="46"/>
      <c r="C106" s="46"/>
      <c r="D106" s="46"/>
      <c r="E106" s="46"/>
    </row>
    <row r="107" spans="1:5" ht="12.75">
      <c r="A107" s="46"/>
      <c r="B107" s="46"/>
      <c r="C107" s="46"/>
      <c r="D107" s="46"/>
      <c r="E107" s="46"/>
    </row>
    <row r="108" spans="1:5" ht="12.75">
      <c r="A108" s="46"/>
      <c r="B108" s="46"/>
      <c r="C108" s="46"/>
      <c r="D108" s="46"/>
      <c r="E108" s="46"/>
    </row>
    <row r="109" spans="1:5" ht="12.75">
      <c r="A109" s="46"/>
      <c r="B109" s="46"/>
      <c r="C109" s="46"/>
      <c r="D109" s="46"/>
      <c r="E109" s="46"/>
    </row>
    <row r="110" spans="1:5" ht="12.75">
      <c r="A110" s="46"/>
      <c r="B110" s="36"/>
      <c r="C110" s="46"/>
      <c r="D110" s="46"/>
      <c r="E110" s="46"/>
    </row>
    <row r="111" spans="1:5" ht="12.75">
      <c r="A111" s="46"/>
      <c r="B111" s="46"/>
      <c r="C111" s="46"/>
      <c r="D111" s="46"/>
      <c r="E111" s="46"/>
    </row>
    <row r="112" spans="1:5" ht="12.75">
      <c r="A112" s="46"/>
      <c r="B112" s="36"/>
      <c r="C112" s="46"/>
      <c r="D112" s="46"/>
      <c r="E112" s="46"/>
    </row>
    <row r="113" spans="1:5" ht="12.75">
      <c r="A113" s="46"/>
      <c r="B113" s="36"/>
      <c r="C113" s="46"/>
      <c r="D113" s="46"/>
      <c r="E113" s="46"/>
    </row>
    <row r="114" spans="1:5" ht="12.75">
      <c r="A114" s="46"/>
      <c r="B114" s="46"/>
      <c r="C114" s="46"/>
      <c r="D114" s="46"/>
      <c r="E114" s="46"/>
    </row>
    <row r="115" spans="1:5" ht="12.75">
      <c r="A115" s="46"/>
      <c r="B115" s="46"/>
      <c r="C115" s="46"/>
      <c r="D115" s="46"/>
      <c r="E115" s="46"/>
    </row>
    <row r="116" spans="1:5" ht="12.75">
      <c r="A116" s="46"/>
      <c r="B116" s="46"/>
      <c r="C116" s="46"/>
      <c r="D116" s="46"/>
      <c r="E116" s="46"/>
    </row>
    <row r="117" spans="1:5" ht="12.75">
      <c r="A117" s="46"/>
      <c r="B117" s="46"/>
      <c r="C117" s="46"/>
      <c r="D117" s="46"/>
      <c r="E117" s="46"/>
    </row>
    <row r="118" spans="1:5" ht="12.75">
      <c r="A118" s="46"/>
      <c r="B118" s="46"/>
      <c r="C118" s="46"/>
      <c r="D118" s="46"/>
      <c r="E118" s="46"/>
    </row>
    <row r="119" spans="1:5" ht="12.75">
      <c r="A119" s="46"/>
      <c r="B119" s="36"/>
      <c r="C119" s="46"/>
      <c r="D119" s="46"/>
      <c r="E119" s="46"/>
    </row>
    <row r="120" spans="1:5" ht="12.75">
      <c r="A120" s="46"/>
      <c r="B120" s="36"/>
      <c r="C120" s="46"/>
      <c r="D120" s="46"/>
      <c r="E120" s="46"/>
    </row>
    <row r="121" spans="1:5" ht="12.75">
      <c r="A121" s="46"/>
      <c r="B121" s="46"/>
      <c r="C121" s="46"/>
      <c r="D121" s="46"/>
      <c r="E121" s="46"/>
    </row>
    <row r="122" spans="1:5" ht="12.75">
      <c r="A122" s="46"/>
      <c r="B122" s="74"/>
      <c r="C122" s="46"/>
      <c r="D122" s="46"/>
      <c r="E122" s="46"/>
    </row>
    <row r="123" spans="1:5" ht="12.75">
      <c r="A123" s="46"/>
      <c r="B123" s="74"/>
      <c r="C123" s="46"/>
      <c r="D123" s="46"/>
      <c r="E123" s="46"/>
    </row>
    <row r="124" spans="1:5" ht="12.75">
      <c r="A124" s="46"/>
      <c r="B124" s="74"/>
      <c r="C124" s="46"/>
      <c r="D124" s="46"/>
      <c r="E124" s="46"/>
    </row>
    <row r="125" spans="1:5" ht="12.75">
      <c r="A125" s="46"/>
      <c r="B125" s="74"/>
      <c r="C125" s="46"/>
      <c r="D125" s="46"/>
      <c r="E125" s="46"/>
    </row>
    <row r="126" spans="1:5" ht="12.75">
      <c r="A126" s="46"/>
      <c r="B126" s="74"/>
      <c r="C126" s="46"/>
      <c r="D126" s="46"/>
      <c r="E126" s="46"/>
    </row>
    <row r="127" spans="1:5" ht="12.75">
      <c r="A127" s="46"/>
      <c r="B127" s="74"/>
      <c r="C127" s="46"/>
      <c r="D127" s="46"/>
      <c r="E127" s="46"/>
    </row>
    <row r="128" spans="1:5" ht="12.75">
      <c r="A128" s="46"/>
      <c r="B128" s="74"/>
      <c r="C128" s="46"/>
      <c r="D128" s="46"/>
      <c r="E128" s="46"/>
    </row>
    <row r="129" spans="1:5" ht="12.75">
      <c r="A129" s="46"/>
      <c r="B129" s="74"/>
      <c r="C129" s="46"/>
      <c r="D129" s="46"/>
      <c r="E129" s="46"/>
    </row>
    <row r="130" spans="1:5" ht="12.75">
      <c r="A130" s="46"/>
      <c r="B130" s="74"/>
      <c r="C130" s="46"/>
      <c r="D130" s="46"/>
      <c r="E130" s="46"/>
    </row>
    <row r="131" spans="1:5" ht="12.75">
      <c r="A131" s="46"/>
      <c r="B131" s="74"/>
      <c r="C131" s="46"/>
      <c r="D131" s="46"/>
      <c r="E131" s="46"/>
    </row>
    <row r="132" spans="1:5" ht="12.75">
      <c r="A132" s="46"/>
      <c r="B132" s="74"/>
      <c r="C132" s="46"/>
      <c r="D132" s="46"/>
      <c r="E132" s="46"/>
    </row>
    <row r="133" spans="1:5" ht="12.75">
      <c r="A133" s="46"/>
      <c r="B133" s="74"/>
      <c r="C133" s="46"/>
      <c r="D133" s="46"/>
      <c r="E133" s="46"/>
    </row>
    <row r="134" spans="1:5" ht="12.75">
      <c r="A134" s="46"/>
      <c r="B134" s="46"/>
      <c r="C134" s="46"/>
      <c r="D134" s="46"/>
      <c r="E134" s="46"/>
    </row>
    <row r="135" spans="1:5" ht="12.75">
      <c r="A135" s="46"/>
      <c r="B135" s="46"/>
      <c r="C135" s="46"/>
      <c r="D135" s="46"/>
      <c r="E135" s="46"/>
    </row>
    <row r="136" spans="1:5" ht="12.75">
      <c r="A136" s="46"/>
      <c r="B136" s="46"/>
      <c r="C136" s="46"/>
      <c r="D136" s="46"/>
      <c r="E136" s="46"/>
    </row>
    <row r="137" spans="1:5" ht="12.75">
      <c r="A137" s="46"/>
      <c r="B137" s="46"/>
      <c r="C137" s="46"/>
      <c r="D137" s="46"/>
      <c r="E137" s="46"/>
    </row>
    <row r="138" spans="1:5" ht="12.75">
      <c r="A138" s="46"/>
      <c r="B138" s="46"/>
      <c r="C138" s="46"/>
      <c r="D138" s="46"/>
      <c r="E138" s="46"/>
    </row>
    <row r="139" spans="1:5" ht="12.75">
      <c r="A139" s="46"/>
      <c r="B139" s="46"/>
      <c r="C139" s="46"/>
      <c r="D139" s="46"/>
      <c r="E139" s="46"/>
    </row>
    <row r="140" spans="1:5" ht="12.75">
      <c r="A140" s="46"/>
      <c r="B140" s="46"/>
      <c r="C140" s="46"/>
      <c r="D140" s="46"/>
      <c r="E140" s="46"/>
    </row>
    <row r="141" spans="1:5" ht="12.75">
      <c r="A141" s="46"/>
      <c r="B141" s="46"/>
      <c r="C141" s="46"/>
      <c r="D141" s="46"/>
      <c r="E141" s="46"/>
    </row>
    <row r="142" spans="1:5" ht="12.75">
      <c r="A142" s="46"/>
      <c r="B142" s="46"/>
      <c r="C142" s="46"/>
      <c r="D142" s="46"/>
      <c r="E142" s="46"/>
    </row>
    <row r="143" spans="1:5" ht="12.75">
      <c r="A143" s="46"/>
      <c r="B143" s="46"/>
      <c r="C143" s="46"/>
      <c r="D143" s="46"/>
      <c r="E143" s="46"/>
    </row>
    <row r="144" spans="1:5" ht="12.75">
      <c r="A144" s="46"/>
      <c r="B144" s="46"/>
      <c r="C144" s="46"/>
      <c r="D144" s="46"/>
      <c r="E144" s="46"/>
    </row>
    <row r="145" spans="1:5" ht="12.75">
      <c r="A145" s="46"/>
      <c r="B145" s="46"/>
      <c r="C145" s="46"/>
      <c r="D145" s="46"/>
      <c r="E145" s="46"/>
    </row>
    <row r="146" spans="1:5" ht="12.75">
      <c r="A146" s="46"/>
      <c r="B146" s="46"/>
      <c r="C146" s="46"/>
      <c r="D146" s="46"/>
      <c r="E146" s="46"/>
    </row>
    <row r="147" spans="1:5" ht="12.75">
      <c r="A147" s="46"/>
      <c r="B147" s="46"/>
      <c r="C147" s="46"/>
      <c r="D147" s="46"/>
      <c r="E147" s="46"/>
    </row>
    <row r="148" spans="1:5" ht="12.75">
      <c r="A148" s="46"/>
      <c r="B148" s="46"/>
      <c r="C148" s="46"/>
      <c r="D148" s="46"/>
      <c r="E148" s="46"/>
    </row>
    <row r="149" spans="1:5" ht="12.75">
      <c r="A149" s="46"/>
      <c r="B149" s="46"/>
      <c r="C149" s="46"/>
      <c r="D149" s="46"/>
      <c r="E149" s="46"/>
    </row>
    <row r="150" spans="1:5" ht="12.75">
      <c r="A150" s="46"/>
      <c r="B150" s="46"/>
      <c r="C150" s="46"/>
      <c r="D150" s="46"/>
      <c r="E150" s="46"/>
    </row>
    <row r="151" spans="1:5" ht="12.75">
      <c r="A151" s="46"/>
      <c r="B151" s="46"/>
      <c r="C151" s="46"/>
      <c r="D151" s="46"/>
      <c r="E151" s="46"/>
    </row>
    <row r="152" spans="1:5" ht="12.75">
      <c r="A152" s="46"/>
      <c r="B152" s="46"/>
      <c r="C152" s="46"/>
      <c r="D152" s="46"/>
      <c r="E152" s="46"/>
    </row>
    <row r="153" spans="1:5" ht="12.75">
      <c r="A153" s="46"/>
      <c r="B153" s="46"/>
      <c r="C153" s="46"/>
      <c r="D153" s="46"/>
      <c r="E153" s="46"/>
    </row>
    <row r="154" spans="1:5" ht="12.75">
      <c r="A154" s="46"/>
      <c r="B154" s="46"/>
      <c r="C154" s="46"/>
      <c r="D154" s="46"/>
      <c r="E154" s="46"/>
    </row>
    <row r="155" spans="1:5" ht="12.75">
      <c r="A155" s="46"/>
      <c r="B155" s="46"/>
      <c r="C155" s="46"/>
      <c r="D155" s="46"/>
      <c r="E155" s="46"/>
    </row>
    <row r="156" spans="1:5" ht="12.75">
      <c r="A156" s="46"/>
      <c r="B156" s="46"/>
      <c r="C156" s="46"/>
      <c r="D156" s="46"/>
      <c r="E156" s="46"/>
    </row>
    <row r="157" spans="1:5" ht="12.75">
      <c r="A157" s="46"/>
      <c r="B157" s="46"/>
      <c r="C157" s="46"/>
      <c r="D157" s="46"/>
      <c r="E157" s="46"/>
    </row>
    <row r="158" spans="1:5" ht="12.75">
      <c r="A158" s="46"/>
      <c r="B158" s="46"/>
      <c r="C158" s="46"/>
      <c r="D158" s="46"/>
      <c r="E158" s="46"/>
    </row>
    <row r="159" spans="1:5" ht="12.75">
      <c r="A159" s="46"/>
      <c r="B159" s="46"/>
      <c r="C159" s="46"/>
      <c r="D159" s="46"/>
      <c r="E159" s="46"/>
    </row>
    <row r="160" spans="1:5" ht="12.75">
      <c r="A160" s="46"/>
      <c r="B160" s="46"/>
      <c r="C160" s="46"/>
      <c r="D160" s="46"/>
      <c r="E160" s="46"/>
    </row>
    <row r="161" spans="1:5" ht="12.75">
      <c r="A161" s="46"/>
      <c r="B161" s="46"/>
      <c r="C161" s="46"/>
      <c r="D161" s="46"/>
      <c r="E161" s="46"/>
    </row>
    <row r="162" spans="1:5" ht="12.75">
      <c r="A162" s="46"/>
      <c r="B162" s="36"/>
      <c r="C162" s="46"/>
      <c r="D162" s="46"/>
      <c r="E162" s="46"/>
    </row>
    <row r="163" spans="1:5" ht="12.75">
      <c r="A163" s="46"/>
      <c r="B163" s="46"/>
      <c r="C163" s="46"/>
      <c r="D163" s="46"/>
      <c r="E163" s="46"/>
    </row>
    <row r="164" spans="1:5" ht="12.75">
      <c r="A164" s="46"/>
      <c r="B164" s="46"/>
      <c r="C164" s="46"/>
      <c r="D164" s="46"/>
      <c r="E164" s="46"/>
    </row>
    <row r="165" spans="1:5" ht="12.75">
      <c r="A165" s="46"/>
      <c r="B165" s="46"/>
      <c r="C165" s="46"/>
      <c r="D165" s="46"/>
      <c r="E165" s="46"/>
    </row>
    <row r="166" spans="1:5" ht="12.75">
      <c r="A166" s="46"/>
      <c r="B166" s="46"/>
      <c r="C166" s="46"/>
      <c r="D166" s="46"/>
      <c r="E166" s="46"/>
    </row>
    <row r="167" spans="1:5" ht="12.75">
      <c r="A167" s="46"/>
      <c r="B167" s="46"/>
      <c r="C167" s="46"/>
      <c r="D167" s="46"/>
      <c r="E167" s="46"/>
    </row>
    <row r="168" spans="1:5" ht="12.75">
      <c r="A168" s="46"/>
      <c r="B168" s="46"/>
      <c r="C168" s="46"/>
      <c r="D168" s="46"/>
      <c r="E168" s="46"/>
    </row>
    <row r="169" spans="1:5" ht="12.75">
      <c r="A169" s="46"/>
      <c r="B169" s="46"/>
      <c r="C169" s="46"/>
      <c r="D169" s="46"/>
      <c r="E169" s="46"/>
    </row>
    <row r="170" spans="1:5" ht="12.75">
      <c r="A170" s="46"/>
      <c r="B170" s="46"/>
      <c r="C170" s="46"/>
      <c r="D170" s="46"/>
      <c r="E170" s="46"/>
    </row>
    <row r="171" spans="1:5" ht="12.75">
      <c r="A171" s="46"/>
      <c r="B171" s="46"/>
      <c r="C171" s="46"/>
      <c r="D171" s="46"/>
      <c r="E171" s="46"/>
    </row>
    <row r="172" spans="1:5" ht="12.75">
      <c r="A172" s="46"/>
      <c r="B172" s="46"/>
      <c r="C172" s="46"/>
      <c r="D172" s="46"/>
      <c r="E172" s="46"/>
    </row>
    <row r="173" spans="1:5" ht="12.75">
      <c r="A173" s="46"/>
      <c r="B173" s="46"/>
      <c r="C173" s="46"/>
      <c r="D173" s="46"/>
      <c r="E173" s="46"/>
    </row>
    <row r="174" spans="1:5" ht="12.75">
      <c r="A174" s="46"/>
      <c r="B174" s="46"/>
      <c r="C174" s="46"/>
      <c r="D174" s="46"/>
      <c r="E174" s="46"/>
    </row>
    <row r="175" spans="1:5" ht="12.75">
      <c r="A175" s="46"/>
      <c r="B175" s="46"/>
      <c r="C175" s="46"/>
      <c r="D175" s="46"/>
      <c r="E175" s="46"/>
    </row>
    <row r="176" spans="1:5" ht="12.75">
      <c r="A176" s="46"/>
      <c r="B176" s="46"/>
      <c r="C176" s="46"/>
      <c r="D176" s="46"/>
      <c r="E176" s="46"/>
    </row>
    <row r="177" spans="1:5" ht="12.75">
      <c r="A177" s="46"/>
      <c r="B177" s="46"/>
      <c r="C177" s="46"/>
      <c r="D177" s="46"/>
      <c r="E177" s="46"/>
    </row>
    <row r="178" spans="1:5" ht="12.75">
      <c r="A178" s="46"/>
      <c r="B178" s="46"/>
      <c r="C178" s="46"/>
      <c r="D178" s="46"/>
      <c r="E178" s="46"/>
    </row>
    <row r="179" spans="1:5" ht="12.75">
      <c r="A179" s="46"/>
      <c r="B179" s="46"/>
      <c r="C179" s="46"/>
      <c r="D179" s="46"/>
      <c r="E179" s="46"/>
    </row>
    <row r="180" spans="1:5" ht="12.75">
      <c r="A180" s="46"/>
      <c r="B180" s="46"/>
      <c r="C180" s="46"/>
      <c r="D180" s="46"/>
      <c r="E180" s="46"/>
    </row>
    <row r="181" spans="1:5" ht="12.75">
      <c r="A181" s="46"/>
      <c r="B181" s="46"/>
      <c r="C181" s="46"/>
      <c r="D181" s="46"/>
      <c r="E181" s="46"/>
    </row>
    <row r="182" spans="1:5" ht="12.75">
      <c r="A182" s="46"/>
      <c r="B182" s="46"/>
      <c r="C182" s="46"/>
      <c r="D182" s="46"/>
      <c r="E182" s="46"/>
    </row>
    <row r="183" spans="1:5" ht="12.75">
      <c r="A183" s="46"/>
      <c r="B183" s="46"/>
      <c r="C183" s="46"/>
      <c r="D183" s="46"/>
      <c r="E183" s="46"/>
    </row>
    <row r="184" spans="1:5" ht="12.75">
      <c r="A184" s="46"/>
      <c r="B184" s="46"/>
      <c r="C184" s="46"/>
      <c r="D184" s="46"/>
      <c r="E184" s="46"/>
    </row>
    <row r="185" spans="1:5" ht="12.75">
      <c r="A185" s="46"/>
      <c r="B185" s="46"/>
      <c r="C185" s="46"/>
      <c r="D185" s="46"/>
      <c r="E185" s="46"/>
    </row>
    <row r="186" spans="1:5" ht="12.75">
      <c r="A186" s="46"/>
      <c r="B186" s="46"/>
      <c r="C186" s="46"/>
      <c r="D186" s="46"/>
      <c r="E186" s="46"/>
    </row>
    <row r="187" spans="1:5" ht="12.75">
      <c r="A187" s="46"/>
      <c r="B187" s="46"/>
      <c r="C187" s="46"/>
      <c r="D187" s="46"/>
      <c r="E187" s="46"/>
    </row>
    <row r="188" spans="1:5" ht="12.75">
      <c r="A188" s="46"/>
      <c r="B188" s="46"/>
      <c r="C188" s="46"/>
      <c r="D188" s="46"/>
      <c r="E188" s="46"/>
    </row>
    <row r="189" spans="1:5" ht="12.75">
      <c r="A189" s="46"/>
      <c r="B189" s="46"/>
      <c r="C189" s="46"/>
      <c r="D189" s="46"/>
      <c r="E189" s="46"/>
    </row>
    <row r="190" spans="1:5" ht="12.75">
      <c r="A190" s="46"/>
      <c r="B190" s="46"/>
      <c r="C190" s="46"/>
      <c r="D190" s="46"/>
      <c r="E190" s="46"/>
    </row>
    <row r="191" spans="1:5" ht="12.75">
      <c r="A191" s="46"/>
      <c r="B191" s="46"/>
      <c r="C191" s="46"/>
      <c r="D191" s="46"/>
      <c r="E191" s="46"/>
    </row>
    <row r="192" spans="1:5" ht="12.75">
      <c r="A192" s="46"/>
      <c r="B192" s="46"/>
      <c r="C192" s="46"/>
      <c r="D192" s="46"/>
      <c r="E192" s="46"/>
    </row>
    <row r="193" spans="1:5" ht="12.75">
      <c r="A193" s="46"/>
      <c r="B193" s="46"/>
      <c r="C193" s="46"/>
      <c r="D193" s="46"/>
      <c r="E193" s="46"/>
    </row>
    <row r="194" spans="1:5" ht="12.75">
      <c r="A194" s="46"/>
      <c r="B194" s="46"/>
      <c r="C194" s="46"/>
      <c r="D194" s="46"/>
      <c r="E194" s="46"/>
    </row>
    <row r="195" spans="1:5" ht="12.75">
      <c r="A195" s="46"/>
      <c r="B195" s="46"/>
      <c r="C195" s="46"/>
      <c r="D195" s="46"/>
      <c r="E195" s="46"/>
    </row>
    <row r="196" spans="1:5" ht="12.75">
      <c r="A196" s="46"/>
      <c r="B196" s="46"/>
      <c r="C196" s="46"/>
      <c r="D196" s="46"/>
      <c r="E196" s="46"/>
    </row>
    <row r="197" spans="1:5" ht="12.75">
      <c r="A197" s="46"/>
      <c r="B197" s="46"/>
      <c r="C197" s="46"/>
      <c r="D197" s="46"/>
      <c r="E197" s="46"/>
    </row>
    <row r="198" spans="1:5" ht="12.75">
      <c r="A198" s="46"/>
      <c r="B198" s="46"/>
      <c r="C198" s="46"/>
      <c r="D198" s="46"/>
      <c r="E198" s="46"/>
    </row>
    <row r="199" spans="1:5" ht="12.75">
      <c r="A199" s="46"/>
      <c r="B199" s="46"/>
      <c r="C199" s="46"/>
      <c r="D199" s="46"/>
      <c r="E199" s="46"/>
    </row>
    <row r="200" spans="1:5" ht="12.75">
      <c r="A200" s="46"/>
      <c r="B200" s="46"/>
      <c r="C200" s="46"/>
      <c r="D200" s="46"/>
      <c r="E200" s="46"/>
    </row>
    <row r="201" spans="1:5" ht="12.75">
      <c r="A201" s="46"/>
      <c r="B201" s="46"/>
      <c r="C201" s="46"/>
      <c r="D201" s="46"/>
      <c r="E201" s="46"/>
    </row>
    <row r="202" spans="1:5" ht="12.75">
      <c r="A202" s="46"/>
      <c r="B202" s="46"/>
      <c r="C202" s="46"/>
      <c r="D202" s="46"/>
      <c r="E202" s="46"/>
    </row>
    <row r="203" spans="1:5" ht="12.75">
      <c r="A203" s="46"/>
      <c r="B203" s="46"/>
      <c r="C203" s="46"/>
      <c r="D203" s="46"/>
      <c r="E203" s="46"/>
    </row>
    <row r="204" spans="1:5" ht="12.75">
      <c r="A204" s="46"/>
      <c r="B204" s="46"/>
      <c r="C204" s="46"/>
      <c r="D204" s="46"/>
      <c r="E204" s="46"/>
    </row>
    <row r="205" spans="1:5" ht="12.75">
      <c r="A205" s="46"/>
      <c r="B205" s="46"/>
      <c r="C205" s="46"/>
      <c r="D205" s="46"/>
      <c r="E205" s="46"/>
    </row>
    <row r="206" spans="1:5" ht="12.75">
      <c r="A206" s="46"/>
      <c r="B206" s="46"/>
      <c r="C206" s="46"/>
      <c r="D206" s="46"/>
      <c r="E206" s="46"/>
    </row>
    <row r="207" spans="1:5" ht="12.75">
      <c r="A207" s="46"/>
      <c r="B207" s="46"/>
      <c r="C207" s="46"/>
      <c r="D207" s="46"/>
      <c r="E207" s="46"/>
    </row>
    <row r="208" spans="1:5" ht="12.75">
      <c r="A208" s="46"/>
      <c r="B208" s="46"/>
      <c r="C208" s="46"/>
      <c r="D208" s="46"/>
      <c r="E208" s="46"/>
    </row>
    <row r="209" spans="1:5" ht="12.75">
      <c r="A209" s="46"/>
      <c r="B209" s="46"/>
      <c r="C209" s="46"/>
      <c r="D209" s="46"/>
      <c r="E209" s="46"/>
    </row>
    <row r="210" spans="1:5" ht="12.75">
      <c r="A210" s="46"/>
      <c r="B210" s="46"/>
      <c r="C210" s="46"/>
      <c r="D210" s="46"/>
      <c r="E210" s="46"/>
    </row>
    <row r="211" spans="1:5" ht="12.75">
      <c r="A211" s="46"/>
      <c r="B211" s="46"/>
      <c r="C211" s="46"/>
      <c r="D211" s="46"/>
      <c r="E211" s="46"/>
    </row>
    <row r="212" spans="1:5" ht="12.75">
      <c r="A212" s="46"/>
      <c r="B212" s="46"/>
      <c r="C212" s="46"/>
      <c r="D212" s="46"/>
      <c r="E212" s="46"/>
    </row>
    <row r="213" spans="1:5" ht="12.75">
      <c r="A213" s="46"/>
      <c r="B213" s="36"/>
      <c r="C213" s="46"/>
      <c r="D213" s="46"/>
      <c r="E213" s="46"/>
    </row>
    <row r="214" spans="1:5" ht="12.75">
      <c r="A214" s="46"/>
      <c r="B214" s="46"/>
      <c r="C214" s="46"/>
      <c r="D214" s="46"/>
      <c r="E214" s="46"/>
    </row>
    <row r="215" spans="1:5" ht="12.75">
      <c r="A215" s="46"/>
      <c r="B215" s="73"/>
      <c r="C215" s="46"/>
      <c r="D215" s="46"/>
      <c r="E215" s="46"/>
    </row>
    <row r="216" spans="1:5" ht="12.75">
      <c r="A216" s="46"/>
      <c r="B216" s="46"/>
      <c r="C216" s="46"/>
      <c r="D216" s="46"/>
      <c r="E216" s="46"/>
    </row>
    <row r="217" spans="1:5" ht="12.75">
      <c r="A217" s="46"/>
      <c r="B217" s="46"/>
      <c r="C217" s="46"/>
      <c r="D217" s="46"/>
      <c r="E217" s="46"/>
    </row>
    <row r="218" spans="1:5" ht="12.75">
      <c r="A218" s="46"/>
      <c r="B218" s="46"/>
      <c r="C218" s="46"/>
      <c r="D218" s="46"/>
      <c r="E218" s="46"/>
    </row>
    <row r="219" spans="1:5" ht="12.75">
      <c r="A219" s="46"/>
      <c r="B219" s="46"/>
      <c r="C219" s="46"/>
      <c r="D219" s="46"/>
      <c r="E219" s="46"/>
    </row>
    <row r="220" spans="1:5" ht="12.75">
      <c r="A220" s="46"/>
      <c r="B220" s="36"/>
      <c r="C220" s="46"/>
      <c r="D220" s="46"/>
      <c r="E220" s="46"/>
    </row>
    <row r="221" spans="1:5" ht="12.75">
      <c r="A221" s="46"/>
      <c r="B221" s="46"/>
      <c r="C221" s="46"/>
      <c r="D221" s="46"/>
      <c r="E221" s="46"/>
    </row>
    <row r="222" spans="1:5" ht="12.75">
      <c r="A222" s="46"/>
      <c r="B222" s="36"/>
      <c r="C222" s="46"/>
      <c r="D222" s="46"/>
      <c r="E222" s="46"/>
    </row>
    <row r="223" spans="1:5" ht="12.75">
      <c r="A223" s="46"/>
      <c r="B223" s="36"/>
      <c r="C223" s="46"/>
      <c r="D223" s="46"/>
      <c r="E223" s="46"/>
    </row>
    <row r="224" spans="1:5" ht="12.75">
      <c r="A224" s="46"/>
      <c r="B224" s="46"/>
      <c r="C224" s="46"/>
      <c r="D224" s="46"/>
      <c r="E224" s="46"/>
    </row>
    <row r="225" spans="1:5" ht="12.75">
      <c r="A225" s="46"/>
      <c r="B225" s="46"/>
      <c r="C225" s="46"/>
      <c r="D225" s="46"/>
      <c r="E225" s="46"/>
    </row>
    <row r="226" spans="1:5" ht="12.75">
      <c r="A226" s="46"/>
      <c r="B226" s="46"/>
      <c r="C226" s="46"/>
      <c r="D226" s="46"/>
      <c r="E226" s="46"/>
    </row>
    <row r="227" spans="1:5" ht="12.75">
      <c r="A227" s="46"/>
      <c r="B227" s="46"/>
      <c r="C227" s="46"/>
      <c r="D227" s="46"/>
      <c r="E227" s="46"/>
    </row>
    <row r="228" spans="1:5" ht="12.75">
      <c r="A228" s="46"/>
      <c r="B228" s="46"/>
      <c r="C228" s="46"/>
      <c r="D228" s="46"/>
      <c r="E228" s="46"/>
    </row>
    <row r="229" spans="1:5" ht="12.75">
      <c r="A229" s="46"/>
      <c r="B229" s="36"/>
      <c r="C229" s="46"/>
      <c r="D229" s="46"/>
      <c r="E229" s="46"/>
    </row>
    <row r="230" spans="1:5" ht="12.75">
      <c r="A230" s="46"/>
      <c r="B230" s="36"/>
      <c r="C230" s="46"/>
      <c r="D230" s="46"/>
      <c r="E230" s="46"/>
    </row>
    <row r="231" spans="1:5" ht="12.75">
      <c r="A231" s="46"/>
      <c r="B231" s="46"/>
      <c r="C231" s="46"/>
      <c r="D231" s="46"/>
      <c r="E231" s="46"/>
    </row>
    <row r="232" spans="1:5" ht="12.75">
      <c r="A232" s="46"/>
      <c r="B232" s="46"/>
      <c r="C232" s="46"/>
      <c r="D232" s="46"/>
      <c r="E232" s="46"/>
    </row>
    <row r="233" spans="1:5" ht="12.75">
      <c r="A233" s="46"/>
      <c r="B233" s="46"/>
      <c r="C233" s="46"/>
      <c r="D233" s="46"/>
      <c r="E233" s="46"/>
    </row>
    <row r="234" spans="1:5" ht="12.75">
      <c r="A234" s="46"/>
      <c r="B234" s="46"/>
      <c r="C234" s="46"/>
      <c r="D234" s="46"/>
      <c r="E234" s="46"/>
    </row>
    <row r="235" spans="1:5" ht="12.75">
      <c r="A235" s="46"/>
      <c r="B235" s="46"/>
      <c r="C235" s="46"/>
      <c r="D235" s="46"/>
      <c r="E235" s="46"/>
    </row>
    <row r="236" spans="1:5" ht="12.75">
      <c r="A236" s="46"/>
      <c r="B236" s="46"/>
      <c r="C236" s="46"/>
      <c r="D236" s="46"/>
      <c r="E236" s="46"/>
    </row>
    <row r="237" spans="1:5" ht="12.75">
      <c r="A237" s="46"/>
      <c r="B237" s="46"/>
      <c r="C237" s="46"/>
      <c r="D237" s="46"/>
      <c r="E237" s="46"/>
    </row>
    <row r="238" spans="1:5" ht="12.75">
      <c r="A238" s="46"/>
      <c r="B238" s="46"/>
      <c r="C238" s="46"/>
      <c r="D238" s="46"/>
      <c r="E238" s="46"/>
    </row>
    <row r="239" spans="1:5" ht="12.75">
      <c r="A239" s="46"/>
      <c r="B239" s="46"/>
      <c r="C239" s="46"/>
      <c r="D239" s="46"/>
      <c r="E239" s="46"/>
    </row>
    <row r="240" spans="1:5" ht="12.75">
      <c r="A240" s="46"/>
      <c r="B240" s="46"/>
      <c r="C240" s="46"/>
      <c r="D240" s="46"/>
      <c r="E240" s="46"/>
    </row>
    <row r="241" spans="1:5" ht="12.75">
      <c r="A241" s="46"/>
      <c r="B241" s="46"/>
      <c r="C241" s="46"/>
      <c r="D241" s="46"/>
      <c r="E241" s="46"/>
    </row>
    <row r="242" spans="1:5" ht="12.75">
      <c r="A242" s="46"/>
      <c r="B242" s="46"/>
      <c r="C242" s="46"/>
      <c r="D242" s="46"/>
      <c r="E242" s="46"/>
    </row>
    <row r="243" spans="1:5" ht="12.75">
      <c r="A243" s="46"/>
      <c r="B243" s="46"/>
      <c r="C243" s="46"/>
      <c r="D243" s="46"/>
      <c r="E243" s="46"/>
    </row>
    <row r="244" spans="1:5" ht="12.75">
      <c r="A244" s="46"/>
      <c r="B244" s="46"/>
      <c r="C244" s="46"/>
      <c r="D244" s="46"/>
      <c r="E244" s="46"/>
    </row>
    <row r="245" spans="1:5" ht="12.75">
      <c r="A245" s="46"/>
      <c r="B245" s="46"/>
      <c r="C245" s="46"/>
      <c r="D245" s="46"/>
      <c r="E245" s="46"/>
    </row>
    <row r="246" spans="1:5" ht="12.75">
      <c r="A246" s="46"/>
      <c r="B246" s="46"/>
      <c r="C246" s="46"/>
      <c r="D246" s="46"/>
      <c r="E246" s="46"/>
    </row>
    <row r="247" spans="1:5" ht="12.75">
      <c r="A247" s="46"/>
      <c r="B247" s="46"/>
      <c r="C247" s="46"/>
      <c r="D247" s="46"/>
      <c r="E247" s="46"/>
    </row>
    <row r="248" spans="1:5" ht="12.75">
      <c r="A248" s="46"/>
      <c r="B248" s="46"/>
      <c r="C248" s="46"/>
      <c r="D248" s="46"/>
      <c r="E248" s="46"/>
    </row>
    <row r="249" spans="1:5" ht="12.75">
      <c r="A249" s="46"/>
      <c r="B249" s="46"/>
      <c r="C249" s="46"/>
      <c r="D249" s="46"/>
      <c r="E249" s="46"/>
    </row>
    <row r="250" spans="1:5" ht="12.75">
      <c r="A250" s="46"/>
      <c r="B250" s="46"/>
      <c r="C250" s="46"/>
      <c r="D250" s="46"/>
      <c r="E250" s="46"/>
    </row>
    <row r="251" spans="1:5" ht="12.75">
      <c r="A251" s="46"/>
      <c r="B251" s="46"/>
      <c r="C251" s="46"/>
      <c r="D251" s="46"/>
      <c r="E251" s="46"/>
    </row>
    <row r="252" spans="1:5" ht="12.75">
      <c r="A252" s="46"/>
      <c r="B252" s="46"/>
      <c r="C252" s="46"/>
      <c r="D252" s="46"/>
      <c r="E252" s="46"/>
    </row>
    <row r="253" spans="1:5" ht="12.75">
      <c r="A253" s="46"/>
      <c r="B253" s="46"/>
      <c r="C253" s="46"/>
      <c r="D253" s="46"/>
      <c r="E253" s="46"/>
    </row>
    <row r="254" spans="1:5" ht="12.75">
      <c r="A254" s="46"/>
      <c r="B254" s="46"/>
      <c r="C254" s="46"/>
      <c r="D254" s="46"/>
      <c r="E254" s="46"/>
    </row>
    <row r="255" spans="1:5" ht="12.75">
      <c r="A255" s="46"/>
      <c r="B255" s="46"/>
      <c r="C255" s="46"/>
      <c r="D255" s="46"/>
      <c r="E255" s="46"/>
    </row>
    <row r="256" spans="1:5" ht="12.75">
      <c r="A256" s="46"/>
      <c r="B256" s="46"/>
      <c r="C256" s="46"/>
      <c r="D256" s="46"/>
      <c r="E256" s="46"/>
    </row>
    <row r="257" spans="1:5" ht="12.75">
      <c r="A257" s="46"/>
      <c r="B257" s="46"/>
      <c r="C257" s="46"/>
      <c r="D257" s="46"/>
      <c r="E257" s="46"/>
    </row>
    <row r="258" spans="1:5" ht="12.75">
      <c r="A258" s="46"/>
      <c r="B258" s="46"/>
      <c r="C258" s="46"/>
      <c r="D258" s="46"/>
      <c r="E258" s="46"/>
    </row>
    <row r="259" spans="1:5" ht="12.75">
      <c r="A259" s="46"/>
      <c r="B259" s="46"/>
      <c r="C259" s="46"/>
      <c r="D259" s="46"/>
      <c r="E259" s="46"/>
    </row>
    <row r="260" spans="1:5" ht="12.75">
      <c r="A260" s="46"/>
      <c r="B260" s="46"/>
      <c r="C260" s="46"/>
      <c r="D260" s="46"/>
      <c r="E260" s="46"/>
    </row>
    <row r="261" spans="1:5" ht="12.75">
      <c r="A261" s="46"/>
      <c r="B261" s="46"/>
      <c r="C261" s="46"/>
      <c r="D261" s="46"/>
      <c r="E261" s="46"/>
    </row>
    <row r="262" spans="1:5" ht="12.75">
      <c r="A262" s="46"/>
      <c r="B262" s="46"/>
      <c r="C262" s="46"/>
      <c r="D262" s="46"/>
      <c r="E262" s="46"/>
    </row>
    <row r="263" spans="1:5" ht="12.75">
      <c r="A263" s="46"/>
      <c r="B263" s="46"/>
      <c r="C263" s="46"/>
      <c r="D263" s="46"/>
      <c r="E263" s="46"/>
    </row>
    <row r="264" spans="1:5" ht="12.75">
      <c r="A264" s="46"/>
      <c r="B264" s="46"/>
      <c r="C264" s="46"/>
      <c r="D264" s="46"/>
      <c r="E264" s="46"/>
    </row>
    <row r="265" spans="1:5" ht="12.75">
      <c r="A265" s="46"/>
      <c r="B265" s="46"/>
      <c r="C265" s="46"/>
      <c r="D265" s="46"/>
      <c r="E265" s="46"/>
    </row>
    <row r="266" spans="1:5" ht="12.75">
      <c r="A266" s="46"/>
      <c r="B266" s="46"/>
      <c r="C266" s="46"/>
      <c r="D266" s="46"/>
      <c r="E266" s="46"/>
    </row>
    <row r="267" spans="1:5" ht="12.75">
      <c r="A267" s="46"/>
      <c r="B267" s="46"/>
      <c r="C267" s="46"/>
      <c r="D267" s="46"/>
      <c r="E267" s="46"/>
    </row>
    <row r="268" spans="1:5" ht="12.75">
      <c r="A268" s="46"/>
      <c r="B268" s="46"/>
      <c r="C268" s="46"/>
      <c r="D268" s="46"/>
      <c r="E268" s="46"/>
    </row>
    <row r="269" spans="1:5" ht="12.75">
      <c r="A269" s="46"/>
      <c r="B269" s="46"/>
      <c r="C269" s="46"/>
      <c r="D269" s="46"/>
      <c r="E269" s="46"/>
    </row>
    <row r="270" spans="1:5" ht="12.75">
      <c r="A270" s="46"/>
      <c r="B270" s="46"/>
      <c r="C270" s="46"/>
      <c r="D270" s="46"/>
      <c r="E270" s="46"/>
    </row>
    <row r="271" spans="1:5" ht="12.75">
      <c r="A271" s="46"/>
      <c r="B271" s="46"/>
      <c r="C271" s="46"/>
      <c r="D271" s="46"/>
      <c r="E271" s="46"/>
    </row>
    <row r="272" spans="1:5" ht="12.75">
      <c r="A272" s="46"/>
      <c r="B272" s="46"/>
      <c r="C272" s="46"/>
      <c r="D272" s="46"/>
      <c r="E272" s="46"/>
    </row>
    <row r="273" spans="1:5" ht="12.75">
      <c r="A273" s="46"/>
      <c r="B273" s="46"/>
      <c r="C273" s="46"/>
      <c r="D273" s="46"/>
      <c r="E273" s="46"/>
    </row>
    <row r="274" spans="1:5" ht="12.75">
      <c r="A274" s="46"/>
      <c r="B274" s="46"/>
      <c r="C274" s="46"/>
      <c r="D274" s="46"/>
      <c r="E274" s="46"/>
    </row>
    <row r="275" spans="1:5" ht="12.75">
      <c r="A275" s="46"/>
      <c r="B275" s="36"/>
      <c r="C275" s="46"/>
      <c r="D275" s="46"/>
      <c r="E275" s="46"/>
    </row>
    <row r="276" spans="1:5" ht="12.75">
      <c r="A276" s="46"/>
      <c r="B276" s="46"/>
      <c r="C276" s="46"/>
      <c r="D276" s="46"/>
      <c r="E276" s="46"/>
    </row>
    <row r="277" spans="1:5" ht="12.75">
      <c r="A277" s="46"/>
      <c r="B277" s="46"/>
      <c r="C277" s="46"/>
      <c r="D277" s="46"/>
      <c r="E277" s="46"/>
    </row>
    <row r="278" spans="1:5" ht="12.75">
      <c r="A278" s="46"/>
      <c r="B278" s="46"/>
      <c r="C278" s="46"/>
      <c r="D278" s="46"/>
      <c r="E278" s="46"/>
    </row>
    <row r="279" spans="1:5" ht="12.75">
      <c r="A279" s="46"/>
      <c r="B279" s="46"/>
      <c r="C279" s="46"/>
      <c r="D279" s="46"/>
      <c r="E279" s="46"/>
    </row>
    <row r="280" spans="1:5" ht="12.75">
      <c r="A280" s="46"/>
      <c r="B280" s="46"/>
      <c r="C280" s="46"/>
      <c r="D280" s="46"/>
      <c r="E280" s="46"/>
    </row>
    <row r="281" spans="1:5" ht="12.75">
      <c r="A281" s="46"/>
      <c r="B281" s="46"/>
      <c r="C281" s="46"/>
      <c r="D281" s="46"/>
      <c r="E281" s="46"/>
    </row>
    <row r="282" spans="1:5" ht="12.75">
      <c r="A282" s="46"/>
      <c r="B282" s="46"/>
      <c r="C282" s="46"/>
      <c r="D282" s="46"/>
      <c r="E282" s="46"/>
    </row>
    <row r="283" spans="1:5" ht="12.75">
      <c r="A283" s="46"/>
      <c r="B283" s="46"/>
      <c r="C283" s="46"/>
      <c r="D283" s="46"/>
      <c r="E283" s="46"/>
    </row>
    <row r="284" spans="1:5" ht="12.75">
      <c r="A284" s="46"/>
      <c r="B284" s="46"/>
      <c r="C284" s="46"/>
      <c r="D284" s="46"/>
      <c r="E284" s="46"/>
    </row>
    <row r="285" spans="1:5" ht="12.75">
      <c r="A285" s="46"/>
      <c r="B285" s="46"/>
      <c r="C285" s="46"/>
      <c r="D285" s="46"/>
      <c r="E285" s="46"/>
    </row>
    <row r="286" spans="1:5" ht="12.75">
      <c r="A286" s="46"/>
      <c r="B286" s="46"/>
      <c r="C286" s="46"/>
      <c r="D286" s="46"/>
      <c r="E286" s="46"/>
    </row>
    <row r="287" spans="1:5" ht="12.75">
      <c r="A287" s="46"/>
      <c r="B287" s="46"/>
      <c r="C287" s="46"/>
      <c r="D287" s="46"/>
      <c r="E287" s="46"/>
    </row>
    <row r="288" spans="1:5" ht="12.75">
      <c r="A288" s="46"/>
      <c r="B288" s="46"/>
      <c r="C288" s="46"/>
      <c r="D288" s="46"/>
      <c r="E288" s="46"/>
    </row>
    <row r="289" spans="1:5" ht="12.75">
      <c r="A289" s="46"/>
      <c r="B289" s="46"/>
      <c r="C289" s="46"/>
      <c r="D289" s="46"/>
      <c r="E289" s="46"/>
    </row>
    <row r="290" spans="1:5" ht="12.75">
      <c r="A290" s="46"/>
      <c r="B290" s="46"/>
      <c r="C290" s="46"/>
      <c r="D290" s="46"/>
      <c r="E290" s="46"/>
    </row>
    <row r="291" spans="1:5" ht="12.75">
      <c r="A291" s="46"/>
      <c r="B291" s="46"/>
      <c r="C291" s="46"/>
      <c r="D291" s="46"/>
      <c r="E291" s="46"/>
    </row>
    <row r="292" spans="1:5" ht="12.75">
      <c r="A292" s="46"/>
      <c r="B292" s="46"/>
      <c r="C292" s="46"/>
      <c r="D292" s="46"/>
      <c r="E292" s="46"/>
    </row>
    <row r="293" spans="1:5" ht="12.75">
      <c r="A293" s="46"/>
      <c r="B293" s="46"/>
      <c r="C293" s="46"/>
      <c r="D293" s="46"/>
      <c r="E293" s="46"/>
    </row>
    <row r="294" spans="1:5" ht="12.75">
      <c r="A294" s="46"/>
      <c r="B294" s="46"/>
      <c r="C294" s="46"/>
      <c r="D294" s="46"/>
      <c r="E294" s="46"/>
    </row>
    <row r="295" spans="1:5" ht="12.75">
      <c r="A295" s="46"/>
      <c r="B295" s="46"/>
      <c r="C295" s="46"/>
      <c r="D295" s="46"/>
      <c r="E295" s="46"/>
    </row>
    <row r="296" spans="1:5" ht="12.75">
      <c r="A296" s="46"/>
      <c r="B296" s="46"/>
      <c r="C296" s="46"/>
      <c r="D296" s="46"/>
      <c r="E296" s="46"/>
    </row>
    <row r="297" spans="1:5" ht="12.75">
      <c r="A297" s="46"/>
      <c r="B297" s="46"/>
      <c r="C297" s="46"/>
      <c r="D297" s="46"/>
      <c r="E297" s="46"/>
    </row>
    <row r="298" spans="1:5" ht="12.75">
      <c r="A298" s="46"/>
      <c r="B298" s="46"/>
      <c r="C298" s="46"/>
      <c r="D298" s="46"/>
      <c r="E298" s="46"/>
    </row>
    <row r="299" spans="1:5" ht="12.75">
      <c r="A299" s="46"/>
      <c r="B299" s="46"/>
      <c r="C299" s="46"/>
      <c r="D299" s="46"/>
      <c r="E299" s="46"/>
    </row>
    <row r="300" spans="1:5" ht="12.75">
      <c r="A300" s="46"/>
      <c r="B300" s="46"/>
      <c r="C300" s="46"/>
      <c r="D300" s="46"/>
      <c r="E300" s="46"/>
    </row>
    <row r="301" spans="1:5" ht="12.75">
      <c r="A301" s="46"/>
      <c r="B301" s="46"/>
      <c r="C301" s="46"/>
      <c r="D301" s="46"/>
      <c r="E301" s="46"/>
    </row>
    <row r="302" spans="1:5" ht="12.75">
      <c r="A302" s="46"/>
      <c r="B302" s="46"/>
      <c r="C302" s="46"/>
      <c r="D302" s="46"/>
      <c r="E302" s="46"/>
    </row>
    <row r="303" spans="1:5" ht="12.75">
      <c r="A303" s="46"/>
      <c r="B303" s="46"/>
      <c r="C303" s="46"/>
      <c r="D303" s="46"/>
      <c r="E303" s="46"/>
    </row>
    <row r="304" spans="1:5" ht="12.75">
      <c r="A304" s="46"/>
      <c r="B304" s="46"/>
      <c r="C304" s="46"/>
      <c r="D304" s="46"/>
      <c r="E304" s="46"/>
    </row>
    <row r="305" spans="1:5" ht="12.75">
      <c r="A305" s="46"/>
      <c r="B305" s="46"/>
      <c r="C305" s="46"/>
      <c r="D305" s="46"/>
      <c r="E305" s="46"/>
    </row>
    <row r="306" spans="1:5" ht="12.75">
      <c r="A306" s="46"/>
      <c r="B306" s="46"/>
      <c r="C306" s="46"/>
      <c r="D306" s="46"/>
      <c r="E306" s="46"/>
    </row>
    <row r="307" spans="1:5" ht="12.75">
      <c r="A307" s="46"/>
      <c r="B307" s="46"/>
      <c r="C307" s="46"/>
      <c r="D307" s="46"/>
      <c r="E307" s="46"/>
    </row>
    <row r="308" spans="1:5" ht="12.75">
      <c r="A308" s="46"/>
      <c r="B308" s="46"/>
      <c r="C308" s="46"/>
      <c r="D308" s="46"/>
      <c r="E308" s="46"/>
    </row>
    <row r="309" spans="1:5" ht="12.75">
      <c r="A309" s="46"/>
      <c r="B309" s="46"/>
      <c r="C309" s="46"/>
      <c r="D309" s="46"/>
      <c r="E309" s="46"/>
    </row>
    <row r="310" spans="1:5" ht="12.75">
      <c r="A310" s="46"/>
      <c r="B310" s="46"/>
      <c r="C310" s="46"/>
      <c r="D310" s="46"/>
      <c r="E310" s="46"/>
    </row>
    <row r="311" spans="1:5" ht="12.75">
      <c r="A311" s="46"/>
      <c r="B311" s="46"/>
      <c r="C311" s="46"/>
      <c r="D311" s="46"/>
      <c r="E311" s="46"/>
    </row>
    <row r="312" spans="1:5" ht="12.75">
      <c r="A312" s="46"/>
      <c r="B312" s="46"/>
      <c r="C312" s="46"/>
      <c r="D312" s="46"/>
      <c r="E312" s="46"/>
    </row>
    <row r="313" spans="1:5" ht="12.75">
      <c r="A313" s="46"/>
      <c r="B313" s="46"/>
      <c r="C313" s="46"/>
      <c r="D313" s="46"/>
      <c r="E313" s="46"/>
    </row>
    <row r="314" spans="1:5" ht="12.75">
      <c r="A314" s="46"/>
      <c r="B314" s="46"/>
      <c r="C314" s="46"/>
      <c r="D314" s="46"/>
      <c r="E314" s="46"/>
    </row>
    <row r="315" spans="1:5" ht="12.75">
      <c r="A315" s="46"/>
      <c r="B315" s="46"/>
      <c r="C315" s="46"/>
      <c r="D315" s="46"/>
      <c r="E315" s="46"/>
    </row>
    <row r="316" spans="1:5" ht="12.75">
      <c r="A316" s="46"/>
      <c r="B316" s="46"/>
      <c r="C316" s="46"/>
      <c r="D316" s="46"/>
      <c r="E316" s="46"/>
    </row>
    <row r="317" spans="1:5" ht="12.75">
      <c r="A317" s="46"/>
      <c r="B317" s="46"/>
      <c r="C317" s="46"/>
      <c r="D317" s="46"/>
      <c r="E317" s="46"/>
    </row>
    <row r="318" spans="1:5" ht="12.75">
      <c r="A318" s="46"/>
      <c r="B318" s="46"/>
      <c r="C318" s="46"/>
      <c r="D318" s="46"/>
      <c r="E318" s="46"/>
    </row>
    <row r="319" spans="1:5" ht="12.75">
      <c r="A319" s="46"/>
      <c r="B319" s="46"/>
      <c r="C319" s="46"/>
      <c r="D319" s="46"/>
      <c r="E319" s="46"/>
    </row>
    <row r="320" spans="1:5" ht="12.75">
      <c r="A320" s="46"/>
      <c r="B320" s="46"/>
      <c r="C320" s="46"/>
      <c r="D320" s="46"/>
      <c r="E320" s="46"/>
    </row>
    <row r="321" spans="1:5" ht="12.75">
      <c r="A321" s="46"/>
      <c r="B321" s="46"/>
      <c r="C321" s="46"/>
      <c r="D321" s="46"/>
      <c r="E321" s="46"/>
    </row>
    <row r="322" spans="1:5" ht="12.75">
      <c r="A322" s="46"/>
      <c r="B322" s="46"/>
      <c r="C322" s="46"/>
      <c r="D322" s="46"/>
      <c r="E322" s="46"/>
    </row>
    <row r="323" spans="1:5" ht="12.75">
      <c r="A323" s="46"/>
      <c r="B323" s="36"/>
      <c r="C323" s="46"/>
      <c r="D323" s="46"/>
      <c r="E323" s="46"/>
    </row>
    <row r="324" spans="1:5" ht="12.75">
      <c r="A324" s="46"/>
      <c r="B324" s="46"/>
      <c r="C324" s="46"/>
      <c r="D324" s="46"/>
      <c r="E324" s="46"/>
    </row>
    <row r="325" spans="1:5" ht="12.75">
      <c r="A325" s="46"/>
      <c r="B325" s="73"/>
      <c r="C325" s="46"/>
      <c r="D325" s="46"/>
      <c r="E325" s="46"/>
    </row>
    <row r="326" spans="1:5" ht="12.75">
      <c r="A326" s="46"/>
      <c r="B326" s="46"/>
      <c r="C326" s="46"/>
      <c r="D326" s="46"/>
      <c r="E326" s="46"/>
    </row>
    <row r="327" spans="1:5" ht="12.75">
      <c r="A327" s="46"/>
      <c r="B327" s="46"/>
      <c r="C327" s="46"/>
      <c r="D327" s="46"/>
      <c r="E327" s="46"/>
    </row>
    <row r="328" spans="1:5" ht="12.75">
      <c r="A328" s="46"/>
      <c r="B328" s="46"/>
      <c r="C328" s="46"/>
      <c r="D328" s="46"/>
      <c r="E328" s="46"/>
    </row>
    <row r="329" spans="1:5" ht="12.75">
      <c r="A329" s="46"/>
      <c r="B329" s="46"/>
      <c r="C329" s="46"/>
      <c r="D329" s="46"/>
      <c r="E329" s="46"/>
    </row>
    <row r="330" spans="1:5" ht="12.75">
      <c r="A330" s="46"/>
      <c r="B330" s="36"/>
      <c r="C330" s="46"/>
      <c r="D330" s="46"/>
      <c r="E330" s="46"/>
    </row>
    <row r="331" spans="1:5" ht="12.75">
      <c r="A331" s="46"/>
      <c r="B331" s="46"/>
      <c r="C331" s="46"/>
      <c r="D331" s="46"/>
      <c r="E331" s="46"/>
    </row>
    <row r="332" spans="1:5" ht="12.75">
      <c r="A332" s="46"/>
      <c r="B332" s="36"/>
      <c r="C332" s="46"/>
      <c r="D332" s="46"/>
      <c r="E332" s="46"/>
    </row>
    <row r="333" spans="1:5" ht="12.75">
      <c r="A333" s="46"/>
      <c r="B333" s="36"/>
      <c r="C333" s="46"/>
      <c r="D333" s="46"/>
      <c r="E333" s="46"/>
    </row>
    <row r="334" spans="1:5" ht="12.75">
      <c r="A334" s="46"/>
      <c r="B334" s="46"/>
      <c r="C334" s="46"/>
      <c r="D334" s="46"/>
      <c r="E334" s="46"/>
    </row>
    <row r="335" spans="1:5" ht="12.75">
      <c r="A335" s="46"/>
      <c r="B335" s="46"/>
      <c r="C335" s="46"/>
      <c r="D335" s="46"/>
      <c r="E335" s="46"/>
    </row>
    <row r="336" spans="1:5" ht="12.75">
      <c r="A336" s="46"/>
      <c r="B336" s="46"/>
      <c r="C336" s="46"/>
      <c r="D336" s="46"/>
      <c r="E336" s="46"/>
    </row>
    <row r="337" spans="1:5" ht="12.75">
      <c r="A337" s="46"/>
      <c r="B337" s="46"/>
      <c r="C337" s="46"/>
      <c r="D337" s="46"/>
      <c r="E337" s="46"/>
    </row>
    <row r="338" spans="1:5" ht="12.75">
      <c r="A338" s="46"/>
      <c r="B338" s="36"/>
      <c r="C338" s="46"/>
      <c r="D338" s="46"/>
      <c r="E338" s="46"/>
    </row>
    <row r="339" spans="1:5" ht="12.75">
      <c r="A339" s="46"/>
      <c r="B339" s="36"/>
      <c r="C339" s="46"/>
      <c r="D339" s="46"/>
      <c r="E339" s="46"/>
    </row>
    <row r="340" spans="1:5" ht="12.75">
      <c r="A340" s="46"/>
      <c r="B340" s="46"/>
      <c r="C340" s="46"/>
      <c r="D340" s="46"/>
      <c r="E340" s="46"/>
    </row>
    <row r="341" spans="1:5" ht="12.75">
      <c r="A341" s="46"/>
      <c r="B341" s="46"/>
      <c r="C341" s="46"/>
      <c r="D341" s="46"/>
      <c r="E341" s="46"/>
    </row>
    <row r="342" spans="1:5" ht="12.75">
      <c r="A342" s="46"/>
      <c r="B342" s="46"/>
      <c r="C342" s="46"/>
      <c r="D342" s="46"/>
      <c r="E342" s="46"/>
    </row>
    <row r="343" spans="1:5" ht="12.75">
      <c r="A343" s="46"/>
      <c r="B343" s="46"/>
      <c r="C343" s="46"/>
      <c r="D343" s="46"/>
      <c r="E343" s="46"/>
    </row>
    <row r="344" spans="1:5" ht="12.75">
      <c r="A344" s="46"/>
      <c r="B344" s="46"/>
      <c r="C344" s="46"/>
      <c r="D344" s="46"/>
      <c r="E344" s="46"/>
    </row>
    <row r="345" spans="1:5" ht="12.75">
      <c r="A345" s="46"/>
      <c r="B345" s="46"/>
      <c r="C345" s="46"/>
      <c r="D345" s="46"/>
      <c r="E345" s="46"/>
    </row>
    <row r="346" spans="1:5" ht="12.75">
      <c r="A346" s="46"/>
      <c r="B346" s="46"/>
      <c r="C346" s="46"/>
      <c r="D346" s="46"/>
      <c r="E346" s="46"/>
    </row>
    <row r="347" spans="1:5" ht="12.75">
      <c r="A347" s="46"/>
      <c r="B347" s="46"/>
      <c r="C347" s="46"/>
      <c r="D347" s="46"/>
      <c r="E347" s="46"/>
    </row>
    <row r="348" spans="1:5" ht="12.75">
      <c r="A348" s="46"/>
      <c r="B348" s="46"/>
      <c r="C348" s="46"/>
      <c r="D348" s="46"/>
      <c r="E348" s="46"/>
    </row>
    <row r="349" spans="1:5" ht="12.75">
      <c r="A349" s="46"/>
      <c r="B349" s="46"/>
      <c r="C349" s="46"/>
      <c r="D349" s="46"/>
      <c r="E349" s="46"/>
    </row>
    <row r="350" spans="1:5" ht="12.75">
      <c r="A350" s="46"/>
      <c r="B350" s="46"/>
      <c r="C350" s="46"/>
      <c r="D350" s="46"/>
      <c r="E350" s="46"/>
    </row>
    <row r="351" spans="1:5" ht="12.75">
      <c r="A351" s="46"/>
      <c r="B351" s="46"/>
      <c r="C351" s="46"/>
      <c r="D351" s="46"/>
      <c r="E351" s="46"/>
    </row>
    <row r="352" spans="1:5" ht="12.75">
      <c r="A352" s="46"/>
      <c r="B352" s="46"/>
      <c r="C352" s="46"/>
      <c r="D352" s="46"/>
      <c r="E352" s="46"/>
    </row>
    <row r="353" spans="1:5" ht="12.75">
      <c r="A353" s="46"/>
      <c r="B353" s="46"/>
      <c r="C353" s="46"/>
      <c r="D353" s="46"/>
      <c r="E353" s="46"/>
    </row>
    <row r="354" spans="1:5" ht="12.75">
      <c r="A354" s="46"/>
      <c r="B354" s="46"/>
      <c r="C354" s="46"/>
      <c r="D354" s="46"/>
      <c r="E354" s="46"/>
    </row>
    <row r="355" spans="1:5" ht="12.75">
      <c r="A355" s="46"/>
      <c r="B355" s="46"/>
      <c r="C355" s="46"/>
      <c r="D355" s="46"/>
      <c r="E355" s="46"/>
    </row>
    <row r="356" spans="1:5" ht="12.75">
      <c r="A356" s="46"/>
      <c r="B356" s="46"/>
      <c r="C356" s="46"/>
      <c r="D356" s="46"/>
      <c r="E356" s="46"/>
    </row>
    <row r="357" spans="1:5" ht="12.75">
      <c r="A357" s="46"/>
      <c r="B357" s="36"/>
      <c r="C357" s="46"/>
      <c r="D357" s="46"/>
      <c r="E357" s="46"/>
    </row>
    <row r="358" spans="1:5" ht="12.75">
      <c r="A358" s="46"/>
      <c r="B358" s="46"/>
      <c r="C358" s="46"/>
      <c r="D358" s="46"/>
      <c r="E358" s="46"/>
    </row>
    <row r="359" spans="1:5" ht="12.75">
      <c r="A359" s="46"/>
      <c r="B359" s="46"/>
      <c r="C359" s="46"/>
      <c r="D359" s="46"/>
      <c r="E359" s="46"/>
    </row>
    <row r="360" spans="1:5" ht="12.75">
      <c r="A360" s="46"/>
      <c r="B360" s="46"/>
      <c r="C360" s="46"/>
      <c r="D360" s="46"/>
      <c r="E360" s="46"/>
    </row>
    <row r="361" spans="1:5" ht="12.75">
      <c r="A361" s="46"/>
      <c r="B361" s="46"/>
      <c r="C361" s="46"/>
      <c r="D361" s="46"/>
      <c r="E361" s="46"/>
    </row>
    <row r="362" spans="1:5" ht="12.75">
      <c r="A362" s="46"/>
      <c r="B362" s="46"/>
      <c r="C362" s="46"/>
      <c r="D362" s="46"/>
      <c r="E362" s="46"/>
    </row>
    <row r="363" spans="1:5" ht="12.75">
      <c r="A363" s="46"/>
      <c r="B363" s="46"/>
      <c r="C363" s="46"/>
      <c r="D363" s="46"/>
      <c r="E363" s="46"/>
    </row>
    <row r="364" spans="1:5" ht="12.75">
      <c r="A364" s="46"/>
      <c r="B364" s="46"/>
      <c r="C364" s="46"/>
      <c r="D364" s="46"/>
      <c r="E364" s="46"/>
    </row>
    <row r="365" spans="1:5" ht="12.75">
      <c r="A365" s="46"/>
      <c r="B365" s="46"/>
      <c r="C365" s="46"/>
      <c r="D365" s="46"/>
      <c r="E365" s="46"/>
    </row>
    <row r="366" spans="1:5" ht="12.75">
      <c r="A366" s="46"/>
      <c r="B366" s="46"/>
      <c r="C366" s="46"/>
      <c r="D366" s="46"/>
      <c r="E366" s="46"/>
    </row>
    <row r="367" spans="1:5" ht="12.75">
      <c r="A367" s="46"/>
      <c r="B367" s="46"/>
      <c r="C367" s="46"/>
      <c r="D367" s="46"/>
      <c r="E367" s="46"/>
    </row>
    <row r="368" spans="1:5" ht="12.75">
      <c r="A368" s="46"/>
      <c r="B368" s="46"/>
      <c r="C368" s="46"/>
      <c r="D368" s="46"/>
      <c r="E368" s="46"/>
    </row>
    <row r="369" spans="1:5" ht="12.75">
      <c r="A369" s="46"/>
      <c r="B369" s="46"/>
      <c r="C369" s="46"/>
      <c r="D369" s="46"/>
      <c r="E369" s="46"/>
    </row>
    <row r="370" spans="1:5" ht="12.75">
      <c r="A370" s="46"/>
      <c r="B370" s="46"/>
      <c r="C370" s="46"/>
      <c r="D370" s="46"/>
      <c r="E370" s="46"/>
    </row>
    <row r="371" spans="1:5" ht="12.75">
      <c r="A371" s="46"/>
      <c r="B371" s="46"/>
      <c r="C371" s="46"/>
      <c r="D371" s="46"/>
      <c r="E371" s="46"/>
    </row>
    <row r="372" spans="1:5" ht="12.75">
      <c r="A372" s="46"/>
      <c r="B372" s="46"/>
      <c r="C372" s="46"/>
      <c r="D372" s="46"/>
      <c r="E372" s="46"/>
    </row>
    <row r="373" spans="1:5" ht="12.75">
      <c r="A373" s="46"/>
      <c r="B373" s="46"/>
      <c r="C373" s="46"/>
      <c r="D373" s="46"/>
      <c r="E373" s="46"/>
    </row>
    <row r="374" spans="1:5" ht="12.75">
      <c r="A374" s="46"/>
      <c r="B374" s="46"/>
      <c r="C374" s="46"/>
      <c r="D374" s="46"/>
      <c r="E374" s="46"/>
    </row>
    <row r="375" spans="1:5" ht="12.75">
      <c r="A375" s="46"/>
      <c r="B375" s="46"/>
      <c r="C375" s="46"/>
      <c r="D375" s="46"/>
      <c r="E375" s="46"/>
    </row>
    <row r="376" spans="1:5" ht="12.75">
      <c r="A376" s="46"/>
      <c r="B376" s="46"/>
      <c r="C376" s="46"/>
      <c r="D376" s="46"/>
      <c r="E376" s="46"/>
    </row>
    <row r="377" spans="1:5" ht="12.75">
      <c r="A377" s="46"/>
      <c r="B377" s="46"/>
      <c r="C377" s="46"/>
      <c r="D377" s="46"/>
      <c r="E377" s="46"/>
    </row>
    <row r="378" spans="1:5" ht="12.75">
      <c r="A378" s="46"/>
      <c r="B378" s="36"/>
      <c r="C378" s="46"/>
      <c r="D378" s="46"/>
      <c r="E378" s="46"/>
    </row>
    <row r="379" spans="1:5" ht="12.75">
      <c r="A379" s="46"/>
      <c r="B379" s="46"/>
      <c r="C379" s="46"/>
      <c r="D379" s="46"/>
      <c r="E379" s="46"/>
    </row>
    <row r="380" spans="1:5" ht="12.75">
      <c r="A380" s="46"/>
      <c r="B380" s="73"/>
      <c r="C380" s="46"/>
      <c r="D380" s="46"/>
      <c r="E380" s="46"/>
    </row>
    <row r="381" spans="1:5" ht="12.75">
      <c r="A381" s="46"/>
      <c r="B381" s="46"/>
      <c r="C381" s="46"/>
      <c r="D381" s="46"/>
      <c r="E381" s="46"/>
    </row>
    <row r="382" spans="1:5" ht="12.75">
      <c r="A382" s="46"/>
      <c r="B382" s="46"/>
      <c r="C382" s="46"/>
      <c r="D382" s="46"/>
      <c r="E382" s="46"/>
    </row>
    <row r="383" spans="1:5" ht="12.75">
      <c r="A383" s="46"/>
      <c r="B383" s="46"/>
      <c r="C383" s="46"/>
      <c r="D383" s="46"/>
      <c r="E383" s="46"/>
    </row>
    <row r="384" spans="1:5" ht="12.75">
      <c r="A384" s="46"/>
      <c r="B384" s="46"/>
      <c r="C384" s="46"/>
      <c r="D384" s="46"/>
      <c r="E384" s="46"/>
    </row>
    <row r="385" spans="1:5" ht="12.75">
      <c r="A385" s="46"/>
      <c r="B385" s="36"/>
      <c r="C385" s="46"/>
      <c r="D385" s="46"/>
      <c r="E385" s="46"/>
    </row>
    <row r="386" spans="1:5" ht="12.75">
      <c r="A386" s="46"/>
      <c r="B386" s="46"/>
      <c r="C386" s="46"/>
      <c r="D386" s="46"/>
      <c r="E386" s="46"/>
    </row>
    <row r="387" spans="1:5" ht="12.75">
      <c r="A387" s="46"/>
      <c r="B387" s="36"/>
      <c r="C387" s="46"/>
      <c r="D387" s="46"/>
      <c r="E387" s="46"/>
    </row>
    <row r="388" spans="1:5" ht="12.75">
      <c r="A388" s="46"/>
      <c r="B388" s="36"/>
      <c r="C388" s="46"/>
      <c r="D388" s="46"/>
      <c r="E388" s="46"/>
    </row>
    <row r="389" spans="1:5" ht="12.75">
      <c r="A389" s="46"/>
      <c r="B389" s="46"/>
      <c r="C389" s="46"/>
      <c r="D389" s="46"/>
      <c r="E389" s="46"/>
    </row>
    <row r="390" spans="1:5" ht="12.75">
      <c r="A390" s="46"/>
      <c r="B390" s="46"/>
      <c r="C390" s="46"/>
      <c r="D390" s="46"/>
      <c r="E390" s="46"/>
    </row>
    <row r="391" spans="1:5" ht="12.75">
      <c r="A391" s="46"/>
      <c r="B391" s="46"/>
      <c r="C391" s="46"/>
      <c r="D391" s="46"/>
      <c r="E391" s="46"/>
    </row>
    <row r="392" spans="1:5" ht="12.75">
      <c r="A392" s="46"/>
      <c r="B392" s="46"/>
      <c r="C392" s="46"/>
      <c r="D392" s="46"/>
      <c r="E392" s="46"/>
    </row>
    <row r="393" spans="1:5" ht="12.75">
      <c r="A393" s="46"/>
      <c r="B393" s="46"/>
      <c r="C393" s="46"/>
      <c r="D393" s="46"/>
      <c r="E393" s="46"/>
    </row>
    <row r="394" spans="1:5" ht="12.75">
      <c r="A394" s="46"/>
      <c r="B394" s="36"/>
      <c r="C394" s="46"/>
      <c r="D394" s="46"/>
      <c r="E394" s="46"/>
    </row>
    <row r="395" spans="1:5" ht="12.75">
      <c r="A395" s="46"/>
      <c r="B395" s="36"/>
      <c r="C395" s="46"/>
      <c r="D395" s="46"/>
      <c r="E395" s="46"/>
    </row>
    <row r="396" spans="1:5" ht="12.75">
      <c r="A396" s="46"/>
      <c r="B396" s="46"/>
      <c r="C396" s="46"/>
      <c r="D396" s="46"/>
      <c r="E396" s="46"/>
    </row>
    <row r="397" spans="1:5" ht="12.75">
      <c r="A397" s="46"/>
      <c r="B397" s="46"/>
      <c r="C397" s="46"/>
      <c r="D397" s="46"/>
      <c r="E397" s="46"/>
    </row>
    <row r="398" spans="1:5" ht="12.75">
      <c r="A398" s="46"/>
      <c r="B398" s="46"/>
      <c r="C398" s="46"/>
      <c r="D398" s="46"/>
      <c r="E398" s="46"/>
    </row>
    <row r="399" spans="1:5" ht="12.75">
      <c r="A399" s="46"/>
      <c r="B399" s="46"/>
      <c r="C399" s="46"/>
      <c r="D399" s="46"/>
      <c r="E399" s="46"/>
    </row>
    <row r="400" spans="1:5" ht="12.75">
      <c r="A400" s="46"/>
      <c r="B400" s="46"/>
      <c r="C400" s="46"/>
      <c r="D400" s="46"/>
      <c r="E400" s="46"/>
    </row>
    <row r="401" spans="1:5" ht="12.75">
      <c r="A401" s="46"/>
      <c r="B401" s="46"/>
      <c r="C401" s="46"/>
      <c r="D401" s="46"/>
      <c r="E401" s="46"/>
    </row>
    <row r="402" spans="1:5" ht="12.75">
      <c r="A402" s="46"/>
      <c r="B402" s="46"/>
      <c r="C402" s="46"/>
      <c r="D402" s="46"/>
      <c r="E402" s="46"/>
    </row>
    <row r="403" spans="1:5" ht="12.75">
      <c r="A403" s="46"/>
      <c r="B403" s="46"/>
      <c r="C403" s="46"/>
      <c r="D403" s="46"/>
      <c r="E403" s="46"/>
    </row>
    <row r="404" spans="1:5" ht="12.75">
      <c r="A404" s="46"/>
      <c r="B404" s="46"/>
      <c r="C404" s="46"/>
      <c r="D404" s="46"/>
      <c r="E404" s="46"/>
    </row>
    <row r="405" spans="1:5" ht="12.75">
      <c r="A405" s="46"/>
      <c r="B405" s="46"/>
      <c r="C405" s="46"/>
      <c r="D405" s="46"/>
      <c r="E405" s="46"/>
    </row>
    <row r="406" spans="1:5" ht="12.75">
      <c r="A406" s="46"/>
      <c r="B406" s="46"/>
      <c r="C406" s="46"/>
      <c r="D406" s="46"/>
      <c r="E406" s="46"/>
    </row>
    <row r="407" spans="1:5" ht="12.75">
      <c r="A407" s="46"/>
      <c r="B407" s="46"/>
      <c r="C407" s="46"/>
      <c r="D407" s="46"/>
      <c r="E407" s="46"/>
    </row>
    <row r="408" spans="1:5" ht="12.75">
      <c r="A408" s="46"/>
      <c r="B408" s="46"/>
      <c r="C408" s="46"/>
      <c r="D408" s="46"/>
      <c r="E408" s="46"/>
    </row>
    <row r="409" spans="1:5" ht="12.75">
      <c r="A409" s="46"/>
      <c r="B409" s="36"/>
      <c r="C409" s="46"/>
      <c r="D409" s="46"/>
      <c r="E409" s="46"/>
    </row>
    <row r="410" spans="1:5" ht="12.75">
      <c r="A410" s="46"/>
      <c r="B410" s="46"/>
      <c r="C410" s="46"/>
      <c r="D410" s="46"/>
      <c r="E410" s="46"/>
    </row>
    <row r="411" spans="1:5" ht="12.75">
      <c r="A411" s="46"/>
      <c r="B411" s="46"/>
      <c r="C411" s="46"/>
      <c r="D411" s="46"/>
      <c r="E411" s="46"/>
    </row>
    <row r="412" spans="1:5" ht="12.75">
      <c r="A412" s="46"/>
      <c r="B412" s="46"/>
      <c r="C412" s="46"/>
      <c r="D412" s="46"/>
      <c r="E412" s="46"/>
    </row>
    <row r="413" spans="1:5" ht="12.75">
      <c r="A413" s="46"/>
      <c r="B413" s="46"/>
      <c r="C413" s="46"/>
      <c r="D413" s="46"/>
      <c r="E413" s="46"/>
    </row>
    <row r="414" spans="1:5" ht="12.75">
      <c r="A414" s="46"/>
      <c r="B414" s="46"/>
      <c r="C414" s="46"/>
      <c r="D414" s="46"/>
      <c r="E414" s="46"/>
    </row>
    <row r="415" spans="1:5" ht="12.75">
      <c r="A415" s="46"/>
      <c r="B415" s="46"/>
      <c r="C415" s="46"/>
      <c r="D415" s="46"/>
      <c r="E415" s="46"/>
    </row>
    <row r="416" spans="1:5" ht="12.75">
      <c r="A416" s="46"/>
      <c r="B416" s="46"/>
      <c r="C416" s="46"/>
      <c r="D416" s="46"/>
      <c r="E416" s="46"/>
    </row>
    <row r="417" spans="1:5" ht="12.75">
      <c r="A417" s="46"/>
      <c r="B417" s="46"/>
      <c r="C417" s="46"/>
      <c r="D417" s="46"/>
      <c r="E417" s="46"/>
    </row>
    <row r="418" spans="1:5" ht="12.75">
      <c r="A418" s="46"/>
      <c r="B418" s="46"/>
      <c r="C418" s="46"/>
      <c r="D418" s="46"/>
      <c r="E418" s="46"/>
    </row>
    <row r="419" spans="1:5" ht="12.75">
      <c r="A419" s="46"/>
      <c r="B419" s="46"/>
      <c r="C419" s="46"/>
      <c r="D419" s="46"/>
      <c r="E419" s="46"/>
    </row>
    <row r="420" spans="1:5" ht="12.75">
      <c r="A420" s="46"/>
      <c r="B420" s="46"/>
      <c r="C420" s="46"/>
      <c r="D420" s="46"/>
      <c r="E420" s="46"/>
    </row>
    <row r="421" spans="1:5" ht="12.75">
      <c r="A421" s="46"/>
      <c r="B421" s="46"/>
      <c r="C421" s="46"/>
      <c r="D421" s="46"/>
      <c r="E421" s="46"/>
    </row>
    <row r="422" spans="1:5" ht="12.75">
      <c r="A422" s="46"/>
      <c r="B422" s="46"/>
      <c r="C422" s="46"/>
      <c r="D422" s="46"/>
      <c r="E422" s="46"/>
    </row>
    <row r="423" spans="1:5" ht="12.75">
      <c r="A423" s="46"/>
      <c r="B423" s="46"/>
      <c r="C423" s="46"/>
      <c r="D423" s="46"/>
      <c r="E423" s="46"/>
    </row>
    <row r="424" spans="1:5" ht="12.75">
      <c r="A424" s="46"/>
      <c r="B424" s="46"/>
      <c r="C424" s="46"/>
      <c r="D424" s="46"/>
      <c r="E424" s="46"/>
    </row>
    <row r="425" spans="1:5" ht="12.75">
      <c r="A425" s="46"/>
      <c r="B425" s="46"/>
      <c r="C425" s="46"/>
      <c r="D425" s="46"/>
      <c r="E425" s="46"/>
    </row>
    <row r="426" spans="1:5" ht="12.75">
      <c r="A426" s="46"/>
      <c r="B426" s="46"/>
      <c r="C426" s="46"/>
      <c r="D426" s="46"/>
      <c r="E426" s="46"/>
    </row>
    <row r="427" spans="1:5" ht="12.75">
      <c r="A427" s="46"/>
      <c r="B427" s="46"/>
      <c r="C427" s="46"/>
      <c r="D427" s="46"/>
      <c r="E427" s="46"/>
    </row>
    <row r="428" spans="1:5" ht="12.75">
      <c r="A428" s="46"/>
      <c r="B428" s="46"/>
      <c r="C428" s="46"/>
      <c r="D428" s="46"/>
      <c r="E428" s="46"/>
    </row>
    <row r="429" spans="1:5" ht="12.75">
      <c r="A429" s="46"/>
      <c r="B429" s="46"/>
      <c r="C429" s="46"/>
      <c r="D429" s="46"/>
      <c r="E429" s="46"/>
    </row>
    <row r="430" spans="1:5" ht="12.75">
      <c r="A430" s="46"/>
      <c r="B430" s="46"/>
      <c r="C430" s="46"/>
      <c r="D430" s="46"/>
      <c r="E430" s="46"/>
    </row>
    <row r="431" spans="1:5" ht="12.75">
      <c r="A431" s="46"/>
      <c r="B431" s="46"/>
      <c r="C431" s="46"/>
      <c r="D431" s="46"/>
      <c r="E431" s="46"/>
    </row>
    <row r="432" spans="1:5" ht="12.75">
      <c r="A432" s="46"/>
      <c r="B432" s="46"/>
      <c r="C432" s="46"/>
      <c r="D432" s="46"/>
      <c r="E432" s="46"/>
    </row>
    <row r="433" spans="1:5" ht="12.75">
      <c r="A433" s="46"/>
      <c r="B433" s="36"/>
      <c r="C433" s="46"/>
      <c r="D433" s="46"/>
      <c r="E433" s="46"/>
    </row>
    <row r="434" spans="1:5" ht="12.75">
      <c r="A434" s="46"/>
      <c r="B434" s="46"/>
      <c r="C434" s="46"/>
      <c r="D434" s="46"/>
      <c r="E434" s="46"/>
    </row>
    <row r="435" spans="1:5" ht="12.75">
      <c r="A435" s="46"/>
      <c r="B435" s="73"/>
      <c r="C435" s="46"/>
      <c r="D435" s="46"/>
      <c r="E435" s="46"/>
    </row>
    <row r="436" spans="1:5" ht="12.75">
      <c r="A436" s="46"/>
      <c r="B436" s="46"/>
      <c r="C436" s="46"/>
      <c r="D436" s="46"/>
      <c r="E436" s="46"/>
    </row>
    <row r="437" spans="1:5" ht="12.75">
      <c r="A437" s="46"/>
      <c r="B437" s="46"/>
      <c r="C437" s="46"/>
      <c r="D437" s="46"/>
      <c r="E437" s="46"/>
    </row>
    <row r="438" spans="1:5" ht="12.75">
      <c r="A438" s="46"/>
      <c r="B438" s="46"/>
      <c r="C438" s="46"/>
      <c r="D438" s="46"/>
      <c r="E438" s="46"/>
    </row>
    <row r="439" spans="1:5" ht="12.75">
      <c r="A439" s="46"/>
      <c r="B439" s="46"/>
      <c r="C439" s="46"/>
      <c r="D439" s="46"/>
      <c r="E439" s="46"/>
    </row>
    <row r="440" spans="1:5" ht="12.75">
      <c r="A440" s="46"/>
      <c r="B440" s="36"/>
      <c r="C440" s="46"/>
      <c r="D440" s="46"/>
      <c r="E440" s="46"/>
    </row>
    <row r="441" spans="1:5" ht="12.75">
      <c r="A441" s="46"/>
      <c r="B441" s="46"/>
      <c r="C441" s="46"/>
      <c r="D441" s="46"/>
      <c r="E441" s="46"/>
    </row>
    <row r="442" spans="1:5" ht="12.75">
      <c r="A442" s="46"/>
      <c r="B442" s="36"/>
      <c r="C442" s="46"/>
      <c r="D442" s="46"/>
      <c r="E442" s="46"/>
    </row>
    <row r="443" spans="1:5" ht="12.75">
      <c r="A443" s="46"/>
      <c r="B443" s="36"/>
      <c r="C443" s="46"/>
      <c r="D443" s="46"/>
      <c r="E443" s="46"/>
    </row>
    <row r="444" spans="1:5" ht="12.75">
      <c r="A444" s="46"/>
      <c r="B444" s="46"/>
      <c r="C444" s="46"/>
      <c r="D444" s="46"/>
      <c r="E444" s="46"/>
    </row>
    <row r="445" spans="1:5" ht="12.75">
      <c r="A445" s="46"/>
      <c r="B445" s="46"/>
      <c r="C445" s="46"/>
      <c r="D445" s="46"/>
      <c r="E445" s="46"/>
    </row>
    <row r="446" spans="1:5" ht="12.75">
      <c r="A446" s="46"/>
      <c r="B446" s="46"/>
      <c r="C446" s="46"/>
      <c r="D446" s="46"/>
      <c r="E446" s="46"/>
    </row>
    <row r="447" spans="1:5" ht="12.75">
      <c r="A447" s="46"/>
      <c r="B447" s="46"/>
      <c r="C447" s="46"/>
      <c r="D447" s="46"/>
      <c r="E447" s="46"/>
    </row>
    <row r="448" spans="1:5" ht="12.75">
      <c r="A448" s="46"/>
      <c r="B448" s="46"/>
      <c r="C448" s="46"/>
      <c r="D448" s="46"/>
      <c r="E448" s="46"/>
    </row>
    <row r="449" spans="1:5" ht="12.75">
      <c r="A449" s="46"/>
      <c r="B449" s="46"/>
      <c r="C449" s="46"/>
      <c r="D449" s="46"/>
      <c r="E449" s="46"/>
    </row>
    <row r="450" spans="1:5" ht="12.75">
      <c r="A450" s="46"/>
      <c r="B450" s="46"/>
      <c r="C450" s="46"/>
      <c r="D450" s="46"/>
      <c r="E450" s="46"/>
    </row>
    <row r="451" spans="1:5" ht="12.75">
      <c r="A451" s="46"/>
      <c r="B451" s="46"/>
      <c r="C451" s="46"/>
      <c r="D451" s="46"/>
      <c r="E451" s="46"/>
    </row>
    <row r="452" spans="1:5" ht="12.75">
      <c r="A452" s="46"/>
      <c r="B452" s="46"/>
      <c r="C452" s="46"/>
      <c r="D452" s="46"/>
      <c r="E452" s="46"/>
    </row>
    <row r="453" spans="1:5" ht="12.75">
      <c r="A453" s="46"/>
      <c r="B453" s="74"/>
      <c r="C453" s="46"/>
      <c r="D453" s="46"/>
      <c r="E453" s="46"/>
    </row>
    <row r="454" spans="1:5" ht="12.75">
      <c r="A454" s="46"/>
      <c r="B454" s="73"/>
      <c r="C454" s="46"/>
      <c r="D454" s="46"/>
      <c r="E454" s="46"/>
    </row>
    <row r="455" spans="1:5" ht="12.75">
      <c r="A455" s="46"/>
      <c r="B455" s="73"/>
      <c r="C455" s="46"/>
      <c r="D455" s="46"/>
      <c r="E455" s="46"/>
    </row>
    <row r="456" spans="1:5" ht="12.75">
      <c r="A456" s="46"/>
      <c r="B456" s="74"/>
      <c r="C456" s="46"/>
      <c r="D456" s="46"/>
      <c r="E456" s="46"/>
    </row>
    <row r="457" spans="1:5" ht="12.75">
      <c r="A457" s="46"/>
      <c r="B457" s="74"/>
      <c r="C457" s="46"/>
      <c r="D457" s="46"/>
      <c r="E457" s="46"/>
    </row>
    <row r="458" spans="1:5" ht="12.75">
      <c r="A458" s="46"/>
      <c r="B458" s="74"/>
      <c r="C458" s="46"/>
      <c r="D458" s="46"/>
      <c r="E458" s="46"/>
    </row>
    <row r="459" spans="1:5" ht="12.75">
      <c r="A459" s="46"/>
      <c r="B459" s="74"/>
      <c r="C459" s="46"/>
      <c r="D459" s="46"/>
      <c r="E459" s="46"/>
    </row>
    <row r="460" spans="1:5" ht="12.75">
      <c r="A460" s="46"/>
      <c r="B460" s="46"/>
      <c r="C460" s="46"/>
      <c r="D460" s="46"/>
      <c r="E460" s="46"/>
    </row>
    <row r="461" spans="1:5" ht="12.75">
      <c r="A461" s="46"/>
      <c r="B461" s="46"/>
      <c r="C461" s="46"/>
      <c r="D461" s="46"/>
      <c r="E461" s="46"/>
    </row>
    <row r="462" spans="1:5" ht="12.75">
      <c r="A462" s="46"/>
      <c r="B462" s="36"/>
      <c r="C462" s="46"/>
      <c r="D462" s="46"/>
      <c r="E462" s="46"/>
    </row>
    <row r="463" spans="1:5" ht="12.75">
      <c r="A463" s="46"/>
      <c r="B463" s="36"/>
      <c r="C463" s="46"/>
      <c r="D463" s="46"/>
      <c r="E463" s="46"/>
    </row>
    <row r="464" spans="1:5" ht="12.75">
      <c r="A464" s="46"/>
      <c r="B464" s="46"/>
      <c r="C464" s="46"/>
      <c r="D464" s="46"/>
      <c r="E464" s="46"/>
    </row>
    <row r="465" spans="1:5" ht="12.75">
      <c r="A465" s="46"/>
      <c r="B465" s="46"/>
      <c r="C465" s="46"/>
      <c r="D465" s="46"/>
      <c r="E465" s="46"/>
    </row>
    <row r="466" spans="1:5" ht="12.75">
      <c r="A466" s="46"/>
      <c r="B466" s="46"/>
      <c r="C466" s="46"/>
      <c r="D466" s="46"/>
      <c r="E466" s="46"/>
    </row>
    <row r="467" spans="1:5" ht="12.75">
      <c r="A467" s="46"/>
      <c r="B467" s="46"/>
      <c r="C467" s="46"/>
      <c r="D467" s="46"/>
      <c r="E467" s="46"/>
    </row>
    <row r="468" spans="1:5" ht="12.75">
      <c r="A468" s="46"/>
      <c r="B468" s="46"/>
      <c r="C468" s="46"/>
      <c r="D468" s="46"/>
      <c r="E468" s="46"/>
    </row>
    <row r="469" spans="1:5" ht="12.75">
      <c r="A469" s="46"/>
      <c r="B469" s="46"/>
      <c r="C469" s="46"/>
      <c r="D469" s="46"/>
      <c r="E469" s="46"/>
    </row>
    <row r="470" spans="1:5" ht="12.75">
      <c r="A470" s="46"/>
      <c r="B470" s="46"/>
      <c r="C470" s="46"/>
      <c r="D470" s="46"/>
      <c r="E470" s="46"/>
    </row>
    <row r="471" spans="1:5" ht="12.75">
      <c r="A471" s="46"/>
      <c r="B471" s="46"/>
      <c r="C471" s="46"/>
      <c r="D471" s="46"/>
      <c r="E471" s="46"/>
    </row>
    <row r="472" spans="1:5" ht="12.75">
      <c r="A472" s="46"/>
      <c r="B472" s="46"/>
      <c r="C472" s="46"/>
      <c r="D472" s="46"/>
      <c r="E472" s="46"/>
    </row>
    <row r="473" spans="1:5" ht="12.75">
      <c r="A473" s="46"/>
      <c r="B473" s="46"/>
      <c r="C473" s="46"/>
      <c r="D473" s="46"/>
      <c r="E473" s="46"/>
    </row>
    <row r="474" spans="1:5" ht="12.75">
      <c r="A474" s="46"/>
      <c r="B474" s="46"/>
      <c r="C474" s="46"/>
      <c r="D474" s="46"/>
      <c r="E474" s="46"/>
    </row>
    <row r="475" spans="1:5" ht="12.75">
      <c r="A475" s="46"/>
      <c r="B475" s="46"/>
      <c r="C475" s="46"/>
      <c r="D475" s="46"/>
      <c r="E475" s="46"/>
    </row>
    <row r="476" spans="1:5" ht="12.75">
      <c r="A476" s="46"/>
      <c r="B476" s="46"/>
      <c r="C476" s="46"/>
      <c r="D476" s="46"/>
      <c r="E476" s="46"/>
    </row>
    <row r="477" spans="1:5" ht="12.75">
      <c r="A477" s="46"/>
      <c r="B477" s="46"/>
      <c r="C477" s="46"/>
      <c r="D477" s="46"/>
      <c r="E477" s="46"/>
    </row>
    <row r="478" spans="1:5" ht="12.75">
      <c r="A478" s="46"/>
      <c r="B478" s="46"/>
      <c r="C478" s="46"/>
      <c r="D478" s="46"/>
      <c r="E478" s="46"/>
    </row>
    <row r="479" spans="1:5" ht="12.75">
      <c r="A479" s="46"/>
      <c r="B479" s="46"/>
      <c r="C479" s="46"/>
      <c r="D479" s="46"/>
      <c r="E479" s="46"/>
    </row>
    <row r="480" spans="1:5" ht="12.75">
      <c r="A480" s="46"/>
      <c r="B480" s="46"/>
      <c r="C480" s="46"/>
      <c r="D480" s="46"/>
      <c r="E480" s="46"/>
    </row>
    <row r="481" spans="1:5" ht="12.75">
      <c r="A481" s="46"/>
      <c r="B481" s="46"/>
      <c r="C481" s="46"/>
      <c r="D481" s="46"/>
      <c r="E481" s="46"/>
    </row>
    <row r="482" spans="1:5" ht="12.75">
      <c r="A482" s="46"/>
      <c r="B482" s="46"/>
      <c r="C482" s="46"/>
      <c r="D482" s="46"/>
      <c r="E482" s="46"/>
    </row>
    <row r="483" spans="1:5" ht="12.75">
      <c r="A483" s="46"/>
      <c r="B483" s="46"/>
      <c r="C483" s="46"/>
      <c r="D483" s="46"/>
      <c r="E483" s="46"/>
    </row>
    <row r="484" spans="1:5" ht="12.75">
      <c r="A484" s="46"/>
      <c r="B484" s="46"/>
      <c r="C484" s="46"/>
      <c r="D484" s="46"/>
      <c r="E484" s="46"/>
    </row>
    <row r="485" spans="1:5" ht="12.75">
      <c r="A485" s="46"/>
      <c r="B485" s="46"/>
      <c r="C485" s="46"/>
      <c r="D485" s="46"/>
      <c r="E485" s="46"/>
    </row>
    <row r="486" spans="1:5" ht="12.75">
      <c r="A486" s="46"/>
      <c r="B486" s="46"/>
      <c r="C486" s="46"/>
      <c r="D486" s="46"/>
      <c r="E486" s="46"/>
    </row>
    <row r="487" spans="1:5" ht="12.75">
      <c r="A487" s="46"/>
      <c r="B487" s="46"/>
      <c r="C487" s="46"/>
      <c r="D487" s="46"/>
      <c r="E487" s="46"/>
    </row>
    <row r="488" spans="1:5" ht="12.75">
      <c r="A488" s="46"/>
      <c r="B488" s="46"/>
      <c r="C488" s="46"/>
      <c r="D488" s="46"/>
      <c r="E488" s="46"/>
    </row>
    <row r="489" spans="1:5" ht="12.75">
      <c r="A489" s="46"/>
      <c r="B489" s="46"/>
      <c r="C489" s="46"/>
      <c r="D489" s="46"/>
      <c r="E489" s="46"/>
    </row>
    <row r="490" spans="1:5" ht="12.75">
      <c r="A490" s="46"/>
      <c r="B490" s="46"/>
      <c r="C490" s="46"/>
      <c r="D490" s="46"/>
      <c r="E490" s="46"/>
    </row>
    <row r="491" spans="1:5" ht="12.75">
      <c r="A491" s="46"/>
      <c r="B491" s="46"/>
      <c r="C491" s="46"/>
      <c r="D491" s="46"/>
      <c r="E491" s="46"/>
    </row>
    <row r="492" spans="1:5" ht="12.75">
      <c r="A492" s="46"/>
      <c r="B492" s="46"/>
      <c r="C492" s="46"/>
      <c r="D492" s="46"/>
      <c r="E492" s="46"/>
    </row>
    <row r="493" spans="1:5" ht="12.75">
      <c r="A493" s="46"/>
      <c r="B493" s="46"/>
      <c r="C493" s="46"/>
      <c r="D493" s="46"/>
      <c r="E493" s="46"/>
    </row>
    <row r="494" spans="1:5" ht="12.75">
      <c r="A494" s="46"/>
      <c r="B494" s="46"/>
      <c r="C494" s="46"/>
      <c r="D494" s="46"/>
      <c r="E494" s="46"/>
    </row>
    <row r="495" spans="1:5" ht="12.75">
      <c r="A495" s="46"/>
      <c r="B495" s="46"/>
      <c r="C495" s="46"/>
      <c r="D495" s="46"/>
      <c r="E495" s="46"/>
    </row>
    <row r="496" spans="1:5" ht="12.75">
      <c r="A496" s="46"/>
      <c r="B496" s="46"/>
      <c r="C496" s="46"/>
      <c r="D496" s="46"/>
      <c r="E496" s="46"/>
    </row>
    <row r="497" spans="1:5" ht="12.75">
      <c r="A497" s="46"/>
      <c r="B497" s="46"/>
      <c r="C497" s="46"/>
      <c r="D497" s="46"/>
      <c r="E497" s="46"/>
    </row>
    <row r="498" spans="1:5" ht="12.75">
      <c r="A498" s="46"/>
      <c r="B498" s="46"/>
      <c r="C498" s="46"/>
      <c r="D498" s="46"/>
      <c r="E498" s="46"/>
    </row>
    <row r="499" spans="1:5" ht="12.75">
      <c r="A499" s="46"/>
      <c r="B499" s="46"/>
      <c r="C499" s="46"/>
      <c r="D499" s="46"/>
      <c r="E499" s="46"/>
    </row>
    <row r="500" spans="1:5" ht="12.75">
      <c r="A500" s="46"/>
      <c r="B500" s="46"/>
      <c r="C500" s="46"/>
      <c r="D500" s="46"/>
      <c r="E500" s="46"/>
    </row>
    <row r="501" spans="1:5" ht="12.75">
      <c r="A501" s="46"/>
      <c r="B501" s="46"/>
      <c r="C501" s="46"/>
      <c r="D501" s="46"/>
      <c r="E501" s="46"/>
    </row>
    <row r="502" spans="1:5" ht="12.75">
      <c r="A502" s="46"/>
      <c r="B502" s="46"/>
      <c r="C502" s="46"/>
      <c r="D502" s="46"/>
      <c r="E502" s="46"/>
    </row>
    <row r="503" spans="1:5" ht="12.75">
      <c r="A503" s="46"/>
      <c r="B503" s="46"/>
      <c r="C503" s="46"/>
      <c r="D503" s="46"/>
      <c r="E503" s="46"/>
    </row>
    <row r="504" spans="1:5" ht="12.75">
      <c r="A504" s="46"/>
      <c r="B504" s="46"/>
      <c r="C504" s="46"/>
      <c r="D504" s="46"/>
      <c r="E504" s="46"/>
    </row>
    <row r="505" spans="1:5" ht="12.75">
      <c r="A505" s="46"/>
      <c r="B505" s="36"/>
      <c r="C505" s="46"/>
      <c r="D505" s="46"/>
      <c r="E505" s="46"/>
    </row>
    <row r="506" spans="1:5" ht="12.75">
      <c r="A506" s="46"/>
      <c r="B506" s="46"/>
      <c r="C506" s="46"/>
      <c r="D506" s="46"/>
      <c r="E506" s="46"/>
    </row>
    <row r="507" spans="1:5" ht="12.75">
      <c r="A507" s="46"/>
      <c r="B507" s="46"/>
      <c r="C507" s="46"/>
      <c r="D507" s="46"/>
      <c r="E507" s="46"/>
    </row>
    <row r="508" spans="1:5" ht="12.75">
      <c r="A508" s="46"/>
      <c r="B508" s="46"/>
      <c r="C508" s="46"/>
      <c r="D508" s="46"/>
      <c r="E508" s="46"/>
    </row>
    <row r="509" spans="1:5" ht="12.75">
      <c r="A509" s="46"/>
      <c r="B509" s="46"/>
      <c r="C509" s="46"/>
      <c r="D509" s="46"/>
      <c r="E509" s="46"/>
    </row>
    <row r="510" spans="1:5" ht="12.75">
      <c r="A510" s="46"/>
      <c r="B510" s="46"/>
      <c r="C510" s="46"/>
      <c r="D510" s="46"/>
      <c r="E510" s="46"/>
    </row>
    <row r="511" spans="1:5" ht="12.75">
      <c r="A511" s="46"/>
      <c r="B511" s="46"/>
      <c r="C511" s="46"/>
      <c r="D511" s="46"/>
      <c r="E511" s="46"/>
    </row>
    <row r="512" spans="1:5" ht="12.75">
      <c r="A512" s="46"/>
      <c r="B512" s="46"/>
      <c r="C512" s="46"/>
      <c r="D512" s="46"/>
      <c r="E512" s="46"/>
    </row>
    <row r="513" spans="1:5" ht="12.75">
      <c r="A513" s="46"/>
      <c r="B513" s="46"/>
      <c r="C513" s="46"/>
      <c r="D513" s="46"/>
      <c r="E513" s="46"/>
    </row>
    <row r="514" spans="1:5" ht="12.75">
      <c r="A514" s="46"/>
      <c r="B514" s="46"/>
      <c r="C514" s="46"/>
      <c r="D514" s="46"/>
      <c r="E514" s="46"/>
    </row>
    <row r="515" spans="1:5" ht="12.75">
      <c r="A515" s="46"/>
      <c r="B515" s="46"/>
      <c r="C515" s="46"/>
      <c r="D515" s="46"/>
      <c r="E515" s="46"/>
    </row>
    <row r="516" spans="1:5" ht="12.75">
      <c r="A516" s="46"/>
      <c r="B516" s="46"/>
      <c r="C516" s="46"/>
      <c r="D516" s="46"/>
      <c r="E516" s="46"/>
    </row>
    <row r="517" spans="1:5" ht="12.75">
      <c r="A517" s="46"/>
      <c r="B517" s="46"/>
      <c r="C517" s="46"/>
      <c r="D517" s="46"/>
      <c r="E517" s="46"/>
    </row>
    <row r="518" spans="1:5" ht="12.75">
      <c r="A518" s="46"/>
      <c r="B518" s="46"/>
      <c r="C518" s="46"/>
      <c r="D518" s="46"/>
      <c r="E518" s="46"/>
    </row>
    <row r="519" spans="1:5" ht="12.75">
      <c r="A519" s="46"/>
      <c r="B519" s="46"/>
      <c r="C519" s="46"/>
      <c r="D519" s="46"/>
      <c r="E519" s="46"/>
    </row>
    <row r="520" spans="1:5" ht="12.75">
      <c r="A520" s="46"/>
      <c r="B520" s="46"/>
      <c r="C520" s="46"/>
      <c r="D520" s="46"/>
      <c r="E520" s="46"/>
    </row>
    <row r="521" spans="1:5" ht="12.75">
      <c r="A521" s="46"/>
      <c r="B521" s="46"/>
      <c r="C521" s="46"/>
      <c r="D521" s="46"/>
      <c r="E521" s="46"/>
    </row>
    <row r="522" spans="1:5" ht="12.75">
      <c r="A522" s="46"/>
      <c r="B522" s="46"/>
      <c r="C522" s="46"/>
      <c r="D522" s="46"/>
      <c r="E522" s="46"/>
    </row>
    <row r="523" spans="1:5" ht="12.75">
      <c r="A523" s="46"/>
      <c r="B523" s="46"/>
      <c r="C523" s="46"/>
      <c r="D523" s="46"/>
      <c r="E523" s="46"/>
    </row>
    <row r="524" spans="1:5" ht="12.75">
      <c r="A524" s="46"/>
      <c r="B524" s="46"/>
      <c r="C524" s="46"/>
      <c r="D524" s="46"/>
      <c r="E524" s="46"/>
    </row>
    <row r="525" spans="1:5" ht="12.75">
      <c r="A525" s="46"/>
      <c r="B525" s="46"/>
      <c r="C525" s="46"/>
      <c r="D525" s="46"/>
      <c r="E525" s="46"/>
    </row>
    <row r="526" spans="1:5" ht="12.75">
      <c r="A526" s="46"/>
      <c r="B526" s="46"/>
      <c r="C526" s="46"/>
      <c r="D526" s="46"/>
      <c r="E526" s="46"/>
    </row>
    <row r="527" spans="1:5" ht="12.75">
      <c r="A527" s="46"/>
      <c r="B527" s="46"/>
      <c r="C527" s="46"/>
      <c r="D527" s="46"/>
      <c r="E527" s="46"/>
    </row>
    <row r="528" spans="1:5" ht="12.75">
      <c r="A528" s="46"/>
      <c r="B528" s="46"/>
      <c r="C528" s="46"/>
      <c r="D528" s="46"/>
      <c r="E528" s="46"/>
    </row>
    <row r="529" spans="1:5" ht="12.75">
      <c r="A529" s="46"/>
      <c r="B529" s="46"/>
      <c r="C529" s="46"/>
      <c r="D529" s="46"/>
      <c r="E529" s="46"/>
    </row>
    <row r="530" spans="1:5" ht="12.75">
      <c r="A530" s="46"/>
      <c r="B530" s="46"/>
      <c r="C530" s="46"/>
      <c r="D530" s="46"/>
      <c r="E530" s="46"/>
    </row>
    <row r="531" spans="1:5" ht="12.75">
      <c r="A531" s="46"/>
      <c r="B531" s="46"/>
      <c r="C531" s="46"/>
      <c r="D531" s="46"/>
      <c r="E531" s="46"/>
    </row>
    <row r="532" spans="1:5" ht="12.75">
      <c r="A532" s="46"/>
      <c r="B532" s="46"/>
      <c r="C532" s="46"/>
      <c r="D532" s="46"/>
      <c r="E532" s="46"/>
    </row>
    <row r="533" spans="1:5" ht="12.75">
      <c r="A533" s="46"/>
      <c r="B533" s="46"/>
      <c r="C533" s="46"/>
      <c r="D533" s="46"/>
      <c r="E533" s="46"/>
    </row>
    <row r="534" spans="1:5" ht="12.75">
      <c r="A534" s="46"/>
      <c r="B534" s="46"/>
      <c r="C534" s="46"/>
      <c r="D534" s="46"/>
      <c r="E534" s="46"/>
    </row>
    <row r="535" spans="1:5" ht="12.75">
      <c r="A535" s="46"/>
      <c r="B535" s="46"/>
      <c r="C535" s="46"/>
      <c r="D535" s="46"/>
      <c r="E535" s="46"/>
    </row>
    <row r="536" spans="1:5" ht="12.75">
      <c r="A536" s="46"/>
      <c r="B536" s="46"/>
      <c r="C536" s="46"/>
      <c r="D536" s="46"/>
      <c r="E536" s="46"/>
    </row>
    <row r="537" spans="1:5" ht="12.75">
      <c r="A537" s="46"/>
      <c r="B537" s="46"/>
      <c r="C537" s="46"/>
      <c r="D537" s="46"/>
      <c r="E537" s="46"/>
    </row>
    <row r="538" spans="1:5" ht="12.75">
      <c r="A538" s="46"/>
      <c r="B538" s="46"/>
      <c r="C538" s="46"/>
      <c r="D538" s="46"/>
      <c r="E538" s="46"/>
    </row>
    <row r="539" spans="1:5" ht="12.75">
      <c r="A539" s="46"/>
      <c r="B539" s="46"/>
      <c r="C539" s="46"/>
      <c r="D539" s="46"/>
      <c r="E539" s="46"/>
    </row>
    <row r="540" spans="1:5" ht="12.75">
      <c r="A540" s="46"/>
      <c r="B540" s="46"/>
      <c r="C540" s="46"/>
      <c r="D540" s="46"/>
      <c r="E540" s="46"/>
    </row>
    <row r="541" spans="1:5" ht="12.75">
      <c r="A541" s="46"/>
      <c r="B541" s="46"/>
      <c r="C541" s="46"/>
      <c r="D541" s="46"/>
      <c r="E541" s="46"/>
    </row>
    <row r="542" spans="1:5" ht="12.75">
      <c r="A542" s="46"/>
      <c r="B542" s="46"/>
      <c r="C542" s="46"/>
      <c r="D542" s="46"/>
      <c r="E542" s="46"/>
    </row>
    <row r="543" spans="1:5" ht="12.75">
      <c r="A543" s="46"/>
      <c r="B543" s="46"/>
      <c r="C543" s="46"/>
      <c r="D543" s="46"/>
      <c r="E543" s="46"/>
    </row>
    <row r="544" spans="1:5" ht="12.75">
      <c r="A544" s="46"/>
      <c r="B544" s="46"/>
      <c r="C544" s="46"/>
      <c r="D544" s="46"/>
      <c r="E544" s="46"/>
    </row>
    <row r="545" spans="1:5" ht="12.75">
      <c r="A545" s="46"/>
      <c r="B545" s="46"/>
      <c r="C545" s="46"/>
      <c r="D545" s="46"/>
      <c r="E545" s="46"/>
    </row>
    <row r="546" spans="1:5" ht="12.75">
      <c r="A546" s="46"/>
      <c r="B546" s="46"/>
      <c r="C546" s="46"/>
      <c r="D546" s="46"/>
      <c r="E546" s="46"/>
    </row>
    <row r="547" spans="1:5" ht="12.75">
      <c r="A547" s="46"/>
      <c r="B547" s="46"/>
      <c r="C547" s="46"/>
      <c r="D547" s="46"/>
      <c r="E547" s="46"/>
    </row>
    <row r="548" spans="1:5" ht="12.75">
      <c r="A548" s="46"/>
      <c r="B548" s="46"/>
      <c r="C548" s="46"/>
      <c r="D548" s="46"/>
      <c r="E548" s="46"/>
    </row>
    <row r="549" spans="1:5" ht="12.75">
      <c r="A549" s="46"/>
      <c r="B549" s="46"/>
      <c r="C549" s="46"/>
      <c r="D549" s="46"/>
      <c r="E549" s="46"/>
    </row>
    <row r="550" spans="1:5" ht="12.75">
      <c r="A550" s="46"/>
      <c r="B550" s="46"/>
      <c r="C550" s="46"/>
      <c r="D550" s="46"/>
      <c r="E550" s="46"/>
    </row>
    <row r="551" spans="1:5" ht="12.75">
      <c r="A551" s="46"/>
      <c r="B551" s="46"/>
      <c r="C551" s="46"/>
      <c r="D551" s="46"/>
      <c r="E551" s="46"/>
    </row>
    <row r="552" spans="1:5" ht="12.75">
      <c r="A552" s="46"/>
      <c r="B552" s="46"/>
      <c r="C552" s="46"/>
      <c r="D552" s="46"/>
      <c r="E552" s="46"/>
    </row>
    <row r="553" spans="1:5" ht="12.75">
      <c r="A553" s="46"/>
      <c r="B553" s="46"/>
      <c r="C553" s="46"/>
      <c r="D553" s="46"/>
      <c r="E553" s="46"/>
    </row>
    <row r="554" spans="1:5" ht="12.75">
      <c r="A554" s="46"/>
      <c r="B554" s="46"/>
      <c r="C554" s="46"/>
      <c r="D554" s="46"/>
      <c r="E554" s="46"/>
    </row>
    <row r="555" spans="1:5" ht="12.75">
      <c r="A555" s="46"/>
      <c r="B555" s="46"/>
      <c r="C555" s="46"/>
      <c r="D555" s="46"/>
      <c r="E555" s="46"/>
    </row>
    <row r="556" spans="1:5" ht="12.75">
      <c r="A556" s="46"/>
      <c r="B556" s="46"/>
      <c r="C556" s="46"/>
      <c r="D556" s="46"/>
      <c r="E556" s="46"/>
    </row>
    <row r="557" spans="1:5" ht="12.75">
      <c r="A557" s="46"/>
      <c r="B557" s="46"/>
      <c r="C557" s="46"/>
      <c r="D557" s="46"/>
      <c r="E557" s="46"/>
    </row>
    <row r="558" spans="1:5" ht="12.75">
      <c r="A558" s="46"/>
      <c r="B558" s="46"/>
      <c r="C558" s="46"/>
      <c r="D558" s="46"/>
      <c r="E558" s="46"/>
    </row>
    <row r="559" spans="1:5" ht="12.75">
      <c r="A559" s="46"/>
      <c r="B559" s="46"/>
      <c r="C559" s="46"/>
      <c r="D559" s="46"/>
      <c r="E559" s="46"/>
    </row>
    <row r="560" spans="1:5" ht="12.75">
      <c r="A560" s="46"/>
      <c r="B560" s="46"/>
      <c r="C560" s="46"/>
      <c r="D560" s="46"/>
      <c r="E560" s="46"/>
    </row>
    <row r="561" spans="1:5" ht="12.75">
      <c r="A561" s="46"/>
      <c r="B561" s="46"/>
      <c r="C561" s="46"/>
      <c r="D561" s="46"/>
      <c r="E561" s="46"/>
    </row>
    <row r="562" spans="1:5" ht="12.75">
      <c r="A562" s="46"/>
      <c r="B562" s="46"/>
      <c r="C562" s="46"/>
      <c r="D562" s="46"/>
      <c r="E562" s="46"/>
    </row>
    <row r="563" spans="1:5" ht="12.75">
      <c r="A563" s="46"/>
      <c r="B563" s="46"/>
      <c r="C563" s="46"/>
      <c r="D563" s="46"/>
      <c r="E563" s="46"/>
    </row>
    <row r="564" spans="1:5" ht="12.75">
      <c r="A564" s="46"/>
      <c r="B564" s="46"/>
      <c r="C564" s="46"/>
      <c r="D564" s="46"/>
      <c r="E564" s="46"/>
    </row>
    <row r="565" spans="1:5" ht="12.75">
      <c r="A565" s="46"/>
      <c r="B565" s="46"/>
      <c r="C565" s="46"/>
      <c r="D565" s="46"/>
      <c r="E565" s="46"/>
    </row>
    <row r="566" spans="1:5" ht="12.75">
      <c r="A566" s="46"/>
      <c r="B566" s="46"/>
      <c r="C566" s="46"/>
      <c r="D566" s="46"/>
      <c r="E566" s="46"/>
    </row>
    <row r="567" spans="1:5" ht="12.75">
      <c r="A567" s="46"/>
      <c r="B567" s="46"/>
      <c r="C567" s="46"/>
      <c r="D567" s="46"/>
      <c r="E567" s="46"/>
    </row>
    <row r="568" spans="1:5" ht="12.75">
      <c r="A568" s="46"/>
      <c r="B568" s="46"/>
      <c r="C568" s="46"/>
      <c r="D568" s="46"/>
      <c r="E568" s="46"/>
    </row>
    <row r="569" spans="1:5" ht="12.75">
      <c r="A569" s="46"/>
      <c r="B569" s="46"/>
      <c r="C569" s="46"/>
      <c r="D569" s="46"/>
      <c r="E569" s="46"/>
    </row>
    <row r="570" spans="1:5" ht="12.75">
      <c r="A570" s="46"/>
      <c r="B570" s="46"/>
      <c r="C570" s="46"/>
      <c r="D570" s="46"/>
      <c r="E570" s="46"/>
    </row>
    <row r="571" spans="1:5" ht="12.75">
      <c r="A571" s="46"/>
      <c r="B571" s="46"/>
      <c r="C571" s="46"/>
      <c r="D571" s="46"/>
      <c r="E571" s="46"/>
    </row>
    <row r="572" spans="1:5" ht="12.75">
      <c r="A572" s="46"/>
      <c r="B572" s="46"/>
      <c r="C572" s="46"/>
      <c r="D572" s="46"/>
      <c r="E572" s="46"/>
    </row>
    <row r="573" spans="1:5" ht="12.75">
      <c r="A573" s="46"/>
      <c r="B573" s="46"/>
      <c r="C573" s="46"/>
      <c r="D573" s="46"/>
      <c r="E573" s="46"/>
    </row>
    <row r="574" spans="1:5" ht="12.75">
      <c r="A574" s="46"/>
      <c r="B574" s="46"/>
      <c r="C574" s="46"/>
      <c r="D574" s="46"/>
      <c r="E574" s="46"/>
    </row>
    <row r="575" spans="1:5" ht="12.75">
      <c r="A575" s="46"/>
      <c r="B575" s="46"/>
      <c r="C575" s="46"/>
      <c r="D575" s="46"/>
      <c r="E575" s="46"/>
    </row>
    <row r="576" spans="1:5" ht="12.75">
      <c r="A576" s="46"/>
      <c r="B576" s="46"/>
      <c r="C576" s="46"/>
      <c r="D576" s="46"/>
      <c r="E576" s="46"/>
    </row>
    <row r="577" spans="1:5" ht="12.75">
      <c r="A577" s="46"/>
      <c r="B577" s="46"/>
      <c r="C577" s="46"/>
      <c r="D577" s="46"/>
      <c r="E577" s="46"/>
    </row>
    <row r="578" spans="1:5" ht="12.75">
      <c r="A578" s="46"/>
      <c r="B578" s="46"/>
      <c r="C578" s="46"/>
      <c r="D578" s="46"/>
      <c r="E578" s="46"/>
    </row>
    <row r="579" spans="1:5" ht="12.75">
      <c r="A579" s="46"/>
      <c r="B579" s="46"/>
      <c r="C579" s="46"/>
      <c r="D579" s="46"/>
      <c r="E579" s="46"/>
    </row>
    <row r="580" spans="1:5" ht="12.75">
      <c r="A580" s="46"/>
      <c r="B580" s="46"/>
      <c r="C580" s="46"/>
      <c r="D580" s="46"/>
      <c r="E580" s="46"/>
    </row>
    <row r="581" spans="1:5" ht="12.75">
      <c r="A581" s="46"/>
      <c r="B581" s="46"/>
      <c r="C581" s="46"/>
      <c r="D581" s="46"/>
      <c r="E581" s="46"/>
    </row>
    <row r="582" spans="1:5" ht="12.75">
      <c r="A582" s="46"/>
      <c r="B582" s="46"/>
      <c r="C582" s="46"/>
      <c r="D582" s="46"/>
      <c r="E582" s="46"/>
    </row>
    <row r="583" spans="1:5" ht="12.75">
      <c r="A583" s="46"/>
      <c r="B583" s="46"/>
      <c r="C583" s="46"/>
      <c r="D583" s="46"/>
      <c r="E583" s="46"/>
    </row>
    <row r="584" spans="1:5" ht="12.75">
      <c r="A584" s="46"/>
      <c r="B584" s="46"/>
      <c r="C584" s="46"/>
      <c r="D584" s="46"/>
      <c r="E584" s="46"/>
    </row>
    <row r="585" spans="1:5" ht="12.75">
      <c r="A585" s="46"/>
      <c r="B585" s="46"/>
      <c r="C585" s="46"/>
      <c r="D585" s="46"/>
      <c r="E585" s="46"/>
    </row>
    <row r="586" spans="1:5" ht="12.75">
      <c r="A586" s="46"/>
      <c r="B586" s="46"/>
      <c r="C586" s="46"/>
      <c r="D586" s="46"/>
      <c r="E586" s="46"/>
    </row>
    <row r="587" spans="1:5" ht="12.75">
      <c r="A587" s="46"/>
      <c r="B587" s="46"/>
      <c r="C587" s="46"/>
      <c r="D587" s="46"/>
      <c r="E587" s="46"/>
    </row>
    <row r="588" spans="1:5" ht="12.75">
      <c r="A588" s="46"/>
      <c r="B588" s="46"/>
      <c r="C588" s="46"/>
      <c r="D588" s="46"/>
      <c r="E588" s="46"/>
    </row>
    <row r="589" spans="1:5" ht="12.75">
      <c r="A589" s="46"/>
      <c r="B589" s="46"/>
      <c r="C589" s="46"/>
      <c r="D589" s="46"/>
      <c r="E589" s="46"/>
    </row>
    <row r="590" spans="1:5" ht="12.75">
      <c r="A590" s="46"/>
      <c r="B590" s="46"/>
      <c r="C590" s="46"/>
      <c r="D590" s="46"/>
      <c r="E590" s="46"/>
    </row>
    <row r="591" spans="1:5" ht="12.75">
      <c r="A591" s="46"/>
      <c r="B591" s="46"/>
      <c r="C591" s="46"/>
      <c r="D591" s="46"/>
      <c r="E591" s="46"/>
    </row>
    <row r="592" spans="1:5" ht="12.75">
      <c r="A592" s="46"/>
      <c r="B592" s="46"/>
      <c r="C592" s="46"/>
      <c r="D592" s="46"/>
      <c r="E592" s="46"/>
    </row>
    <row r="593" spans="1:5" ht="12.75">
      <c r="A593" s="46"/>
      <c r="B593" s="46"/>
      <c r="C593" s="46"/>
      <c r="D593" s="46"/>
      <c r="E593" s="46"/>
    </row>
    <row r="594" spans="1:5" ht="12.75">
      <c r="A594" s="46"/>
      <c r="B594" s="46"/>
      <c r="C594" s="46"/>
      <c r="D594" s="46"/>
      <c r="E594" s="46"/>
    </row>
    <row r="595" spans="1:5" ht="12.75">
      <c r="A595" s="46"/>
      <c r="B595" s="46"/>
      <c r="C595" s="46"/>
      <c r="D595" s="46"/>
      <c r="E595" s="46"/>
    </row>
    <row r="596" spans="1:5" ht="12.75">
      <c r="A596" s="46"/>
      <c r="B596" s="46"/>
      <c r="C596" s="46"/>
      <c r="D596" s="46"/>
      <c r="E596" s="46"/>
    </row>
    <row r="597" spans="1:5" ht="12.75">
      <c r="A597" s="46"/>
      <c r="B597" s="46"/>
      <c r="C597" s="46"/>
      <c r="D597" s="46"/>
      <c r="E597" s="46"/>
    </row>
    <row r="598" spans="1:5" ht="12.75">
      <c r="A598" s="46"/>
      <c r="B598" s="46"/>
      <c r="C598" s="46"/>
      <c r="D598" s="46"/>
      <c r="E598" s="46"/>
    </row>
    <row r="599" spans="1:5" ht="12.75">
      <c r="A599" s="46"/>
      <c r="B599" s="46"/>
      <c r="C599" s="46"/>
      <c r="D599" s="46"/>
      <c r="E599" s="46"/>
    </row>
    <row r="600" spans="1:5" ht="12.75">
      <c r="A600" s="46"/>
      <c r="B600" s="46"/>
      <c r="C600" s="46"/>
      <c r="D600" s="46"/>
      <c r="E600" s="46"/>
    </row>
    <row r="601" spans="1:5" ht="12.75">
      <c r="A601" s="46"/>
      <c r="B601" s="46"/>
      <c r="C601" s="46"/>
      <c r="D601" s="46"/>
      <c r="E601" s="46"/>
    </row>
    <row r="602" spans="1:5" ht="12.75">
      <c r="A602" s="46"/>
      <c r="B602" s="46"/>
      <c r="C602" s="46"/>
      <c r="D602" s="46"/>
      <c r="E602" s="46"/>
    </row>
    <row r="603" spans="1:5" ht="12.75">
      <c r="A603" s="46"/>
      <c r="B603" s="46"/>
      <c r="C603" s="46"/>
      <c r="D603" s="46"/>
      <c r="E603" s="46"/>
    </row>
    <row r="604" spans="1:5" ht="12.75">
      <c r="A604" s="46"/>
      <c r="B604" s="46"/>
      <c r="C604" s="46"/>
      <c r="D604" s="46"/>
      <c r="E604" s="46"/>
    </row>
    <row r="605" spans="1:5" ht="12.75">
      <c r="A605" s="46"/>
      <c r="B605" s="46"/>
      <c r="C605" s="46"/>
      <c r="D605" s="46"/>
      <c r="E605" s="46"/>
    </row>
    <row r="606" spans="1:5" ht="12.75">
      <c r="A606" s="46"/>
      <c r="B606" s="46"/>
      <c r="C606" s="46"/>
      <c r="D606" s="46"/>
      <c r="E606" s="46"/>
    </row>
    <row r="607" spans="1:5" ht="12.75">
      <c r="A607" s="46"/>
      <c r="B607" s="46"/>
      <c r="C607" s="46"/>
      <c r="D607" s="46"/>
      <c r="E607" s="46"/>
    </row>
    <row r="608" spans="1:5" ht="12.75">
      <c r="A608" s="46"/>
      <c r="B608" s="46"/>
      <c r="C608" s="46"/>
      <c r="D608" s="46"/>
      <c r="E608" s="46"/>
    </row>
    <row r="609" spans="1:5" ht="12.75">
      <c r="A609" s="46"/>
      <c r="B609" s="46"/>
      <c r="C609" s="46"/>
      <c r="D609" s="46"/>
      <c r="E609" s="46"/>
    </row>
    <row r="610" spans="1:5" ht="12.75">
      <c r="A610" s="46"/>
      <c r="B610" s="46"/>
      <c r="C610" s="46"/>
      <c r="D610" s="46"/>
      <c r="E610" s="46"/>
    </row>
    <row r="611" spans="1:5" ht="12.75">
      <c r="A611" s="46"/>
      <c r="B611" s="46"/>
      <c r="C611" s="46"/>
      <c r="D611" s="46"/>
      <c r="E611" s="46"/>
    </row>
    <row r="612" spans="1:5" ht="12.75">
      <c r="A612" s="46"/>
      <c r="B612" s="46"/>
      <c r="C612" s="46"/>
      <c r="D612" s="46"/>
      <c r="E612" s="46"/>
    </row>
    <row r="613" spans="1:5" ht="12.75">
      <c r="A613" s="46"/>
      <c r="B613" s="46"/>
      <c r="C613" s="46"/>
      <c r="D613" s="46"/>
      <c r="E613" s="46"/>
    </row>
    <row r="614" spans="1:5" ht="12.75">
      <c r="A614" s="46"/>
      <c r="B614" s="46"/>
      <c r="C614" s="46"/>
      <c r="D614" s="46"/>
      <c r="E614" s="46"/>
    </row>
    <row r="615" spans="1:5" ht="12.75">
      <c r="A615" s="46"/>
      <c r="B615" s="46"/>
      <c r="C615" s="46"/>
      <c r="D615" s="46"/>
      <c r="E615" s="46"/>
    </row>
    <row r="616" spans="1:5" ht="12.75">
      <c r="A616" s="46"/>
      <c r="B616" s="46"/>
      <c r="C616" s="46"/>
      <c r="D616" s="46"/>
      <c r="E616" s="46"/>
    </row>
    <row r="617" spans="1:5" ht="12.75">
      <c r="A617" s="46"/>
      <c r="B617" s="46"/>
      <c r="C617" s="46"/>
      <c r="D617" s="46"/>
      <c r="E617" s="46"/>
    </row>
    <row r="618" spans="1:5" ht="12.75">
      <c r="A618" s="46"/>
      <c r="B618" s="46"/>
      <c r="C618" s="46"/>
      <c r="D618" s="46"/>
      <c r="E618" s="46"/>
    </row>
    <row r="619" spans="1:5" ht="12.75">
      <c r="A619" s="46"/>
      <c r="B619" s="46"/>
      <c r="C619" s="46"/>
      <c r="D619" s="46"/>
      <c r="E619" s="46"/>
    </row>
    <row r="620" spans="1:5" ht="12.75">
      <c r="A620" s="46"/>
      <c r="B620" s="46"/>
      <c r="C620" s="46"/>
      <c r="D620" s="46"/>
      <c r="E620" s="46"/>
    </row>
    <row r="621" spans="1:5" ht="12.75">
      <c r="A621" s="46"/>
      <c r="B621" s="46"/>
      <c r="C621" s="46"/>
      <c r="D621" s="46"/>
      <c r="E621" s="46"/>
    </row>
    <row r="622" spans="1:5" ht="12.75">
      <c r="A622" s="46"/>
      <c r="B622" s="46"/>
      <c r="C622" s="46"/>
      <c r="D622" s="46"/>
      <c r="E622" s="46"/>
    </row>
    <row r="623" spans="1:5" ht="12.75">
      <c r="A623" s="46"/>
      <c r="B623" s="46"/>
      <c r="C623" s="46"/>
      <c r="D623" s="46"/>
      <c r="E623" s="46"/>
    </row>
    <row r="624" spans="1:5" ht="12.75">
      <c r="A624" s="46"/>
      <c r="B624" s="46"/>
      <c r="C624" s="46"/>
      <c r="D624" s="46"/>
      <c r="E624" s="46"/>
    </row>
    <row r="625" spans="1:5" ht="12.75">
      <c r="A625" s="46"/>
      <c r="B625" s="46"/>
      <c r="C625" s="46"/>
      <c r="D625" s="46"/>
      <c r="E625" s="46"/>
    </row>
    <row r="626" spans="1:5" ht="12.75">
      <c r="A626" s="46"/>
      <c r="B626" s="46"/>
      <c r="C626" s="46"/>
      <c r="D626" s="46"/>
      <c r="E626" s="46"/>
    </row>
    <row r="627" spans="1:5" ht="12.75">
      <c r="A627" s="46"/>
      <c r="B627" s="46"/>
      <c r="C627" s="46"/>
      <c r="D627" s="46"/>
      <c r="E627" s="46"/>
    </row>
    <row r="628" spans="1:5" ht="12.75">
      <c r="A628" s="46"/>
      <c r="B628" s="46"/>
      <c r="C628" s="46"/>
      <c r="D628" s="46"/>
      <c r="E628" s="46"/>
    </row>
    <row r="629" spans="1:5" ht="12.75">
      <c r="A629" s="46"/>
      <c r="B629" s="46"/>
      <c r="C629" s="46"/>
      <c r="D629" s="46"/>
      <c r="E629" s="46"/>
    </row>
    <row r="630" spans="1:5" ht="12.75">
      <c r="A630" s="46"/>
      <c r="B630" s="46"/>
      <c r="C630" s="46"/>
      <c r="D630" s="46"/>
      <c r="E630" s="46"/>
    </row>
    <row r="631" spans="1:5" ht="12.75">
      <c r="A631" s="46"/>
      <c r="B631" s="46"/>
      <c r="C631" s="46"/>
      <c r="D631" s="46"/>
      <c r="E631" s="46"/>
    </row>
    <row r="632" spans="1:5" ht="12.75">
      <c r="A632" s="46"/>
      <c r="B632" s="46"/>
      <c r="C632" s="46"/>
      <c r="D632" s="46"/>
      <c r="E632" s="46"/>
    </row>
    <row r="633" spans="1:5" ht="12.75">
      <c r="A633" s="46"/>
      <c r="B633" s="46"/>
      <c r="C633" s="46"/>
      <c r="D633" s="46"/>
      <c r="E633" s="46"/>
    </row>
    <row r="634" spans="1:5" ht="12.75">
      <c r="A634" s="46"/>
      <c r="B634" s="46"/>
      <c r="C634" s="46"/>
      <c r="D634" s="46"/>
      <c r="E634" s="46"/>
    </row>
    <row r="635" spans="1:5" ht="12.75">
      <c r="A635" s="46"/>
      <c r="B635" s="46"/>
      <c r="C635" s="46"/>
      <c r="D635" s="46"/>
      <c r="E635" s="46"/>
    </row>
    <row r="636" spans="1:5" ht="12.75">
      <c r="A636" s="46"/>
      <c r="B636" s="46"/>
      <c r="C636" s="46"/>
      <c r="D636" s="46"/>
      <c r="E636" s="46"/>
    </row>
    <row r="637" spans="1:5" ht="12.75">
      <c r="A637" s="46"/>
      <c r="B637" s="46"/>
      <c r="C637" s="46"/>
      <c r="D637" s="46"/>
      <c r="E637" s="46"/>
    </row>
    <row r="638" spans="1:5" ht="12.75">
      <c r="A638" s="46"/>
      <c r="B638" s="46"/>
      <c r="C638" s="46"/>
      <c r="D638" s="46"/>
      <c r="E638" s="46"/>
    </row>
    <row r="639" spans="1:5" ht="12.75">
      <c r="A639" s="46"/>
      <c r="B639" s="46"/>
      <c r="C639" s="46"/>
      <c r="D639" s="46"/>
      <c r="E639" s="46"/>
    </row>
    <row r="640" spans="1:5" ht="12.75">
      <c r="A640" s="46"/>
      <c r="B640" s="46"/>
      <c r="C640" s="46"/>
      <c r="D640" s="46"/>
      <c r="E640" s="46"/>
    </row>
    <row r="641" spans="1:5" ht="12.75">
      <c r="A641" s="46"/>
      <c r="B641" s="46"/>
      <c r="C641" s="46"/>
      <c r="D641" s="46"/>
      <c r="E641" s="46"/>
    </row>
    <row r="642" spans="1:5" ht="12.75">
      <c r="A642" s="46"/>
      <c r="B642" s="46"/>
      <c r="C642" s="46"/>
      <c r="D642" s="46"/>
      <c r="E642" s="46"/>
    </row>
    <row r="643" spans="1:5" ht="12.75">
      <c r="A643" s="46"/>
      <c r="B643" s="46"/>
      <c r="C643" s="46"/>
      <c r="D643" s="46"/>
      <c r="E643" s="46"/>
    </row>
    <row r="644" spans="1:5" ht="12.75">
      <c r="A644" s="46"/>
      <c r="B644" s="46"/>
      <c r="C644" s="46"/>
      <c r="D644" s="46"/>
      <c r="E644" s="46"/>
    </row>
    <row r="645" spans="1:5" ht="12.75">
      <c r="A645" s="46"/>
      <c r="B645" s="46"/>
      <c r="C645" s="46"/>
      <c r="D645" s="46"/>
      <c r="E645" s="46"/>
    </row>
    <row r="646" spans="1:5" ht="12.75">
      <c r="A646" s="46"/>
      <c r="B646" s="46"/>
      <c r="C646" s="46"/>
      <c r="D646" s="46"/>
      <c r="E646" s="46"/>
    </row>
    <row r="647" spans="1:5" ht="12.75">
      <c r="A647" s="46"/>
      <c r="B647" s="46"/>
      <c r="C647" s="46"/>
      <c r="D647" s="46"/>
      <c r="E647" s="46"/>
    </row>
    <row r="648" spans="1:5" ht="12.75">
      <c r="A648" s="46"/>
      <c r="B648" s="46"/>
      <c r="C648" s="46"/>
      <c r="D648" s="46"/>
      <c r="E648" s="46"/>
    </row>
    <row r="649" spans="1:5" ht="12.75">
      <c r="A649" s="46"/>
      <c r="B649" s="46"/>
      <c r="C649" s="46"/>
      <c r="D649" s="46"/>
      <c r="E649" s="46"/>
    </row>
    <row r="650" spans="1:5" ht="12.75">
      <c r="A650" s="46"/>
      <c r="B650" s="46"/>
      <c r="C650" s="46"/>
      <c r="D650" s="46"/>
      <c r="E650" s="46"/>
    </row>
    <row r="651" spans="1:5" ht="12.75">
      <c r="A651" s="46"/>
      <c r="B651" s="46"/>
      <c r="C651" s="46"/>
      <c r="D651" s="46"/>
      <c r="E651" s="46"/>
    </row>
    <row r="652" spans="1:5" ht="12.75">
      <c r="A652" s="46"/>
      <c r="B652" s="46"/>
      <c r="C652" s="46"/>
      <c r="D652" s="46"/>
      <c r="E652" s="46"/>
    </row>
    <row r="653" spans="1:5" ht="12.75">
      <c r="A653" s="46"/>
      <c r="B653" s="46"/>
      <c r="C653" s="46"/>
      <c r="D653" s="46"/>
      <c r="E653" s="46"/>
    </row>
    <row r="654" spans="1:5" ht="12.75">
      <c r="A654" s="46"/>
      <c r="B654" s="46"/>
      <c r="C654" s="46"/>
      <c r="D654" s="46"/>
      <c r="E654" s="46"/>
    </row>
    <row r="655" spans="1:5" ht="12.75">
      <c r="A655" s="46"/>
      <c r="B655" s="46"/>
      <c r="C655" s="46"/>
      <c r="D655" s="46"/>
      <c r="E655" s="46"/>
    </row>
    <row r="656" spans="1:5" ht="12.75">
      <c r="A656" s="46"/>
      <c r="B656" s="46"/>
      <c r="C656" s="46"/>
      <c r="D656" s="46"/>
      <c r="E656" s="46"/>
    </row>
    <row r="657" spans="1:5" ht="12.75">
      <c r="A657" s="46"/>
      <c r="B657" s="46"/>
      <c r="C657" s="46"/>
      <c r="D657" s="46"/>
      <c r="E657" s="46"/>
    </row>
    <row r="658" spans="1:5" ht="12.75">
      <c r="A658" s="46"/>
      <c r="B658" s="46"/>
      <c r="C658" s="46"/>
      <c r="D658" s="46"/>
      <c r="E658" s="46"/>
    </row>
    <row r="659" spans="1:5" ht="12.75">
      <c r="A659" s="46"/>
      <c r="B659" s="46"/>
      <c r="C659" s="46"/>
      <c r="D659" s="46"/>
      <c r="E659" s="46"/>
    </row>
    <row r="660" spans="1:5" ht="12.75">
      <c r="A660" s="46"/>
      <c r="B660" s="46"/>
      <c r="C660" s="46"/>
      <c r="D660" s="46"/>
      <c r="E660" s="46"/>
    </row>
    <row r="661" spans="1:5" ht="12.75">
      <c r="A661" s="46"/>
      <c r="B661" s="46"/>
      <c r="C661" s="46"/>
      <c r="D661" s="46"/>
      <c r="E661" s="46"/>
    </row>
    <row r="662" spans="1:5" ht="12.75">
      <c r="A662" s="46"/>
      <c r="B662" s="46"/>
      <c r="C662" s="46"/>
      <c r="D662" s="46"/>
      <c r="E662" s="46"/>
    </row>
    <row r="663" spans="1:5" ht="12.75">
      <c r="A663" s="46"/>
      <c r="B663" s="46"/>
      <c r="C663" s="46"/>
      <c r="D663" s="46"/>
      <c r="E663" s="46"/>
    </row>
    <row r="664" spans="1:5" ht="12.75">
      <c r="A664" s="46"/>
      <c r="B664" s="46"/>
      <c r="C664" s="46"/>
      <c r="D664" s="46"/>
      <c r="E664" s="46"/>
    </row>
    <row r="665" spans="1:5" ht="12.75">
      <c r="A665" s="46"/>
      <c r="B665" s="46"/>
      <c r="C665" s="46"/>
      <c r="D665" s="46"/>
      <c r="E665" s="46"/>
    </row>
    <row r="666" spans="1:5" ht="12.75">
      <c r="A666" s="46"/>
      <c r="B666" s="46"/>
      <c r="C666" s="46"/>
      <c r="D666" s="46"/>
      <c r="E666" s="46"/>
    </row>
    <row r="667" spans="1:5" ht="12.75">
      <c r="A667" s="46"/>
      <c r="B667" s="46"/>
      <c r="C667" s="46"/>
      <c r="D667" s="46"/>
      <c r="E667" s="46"/>
    </row>
    <row r="668" spans="1:5" ht="12.75">
      <c r="A668" s="46"/>
      <c r="B668" s="46"/>
      <c r="C668" s="46"/>
      <c r="D668" s="46"/>
      <c r="E668" s="46"/>
    </row>
    <row r="669" spans="1:5" ht="12.75">
      <c r="A669" s="46"/>
      <c r="B669" s="46"/>
      <c r="C669" s="46"/>
      <c r="D669" s="46"/>
      <c r="E669" s="46"/>
    </row>
    <row r="670" spans="1:5" ht="12.75">
      <c r="A670" s="46"/>
      <c r="B670" s="46"/>
      <c r="C670" s="46"/>
      <c r="D670" s="46"/>
      <c r="E670" s="46"/>
    </row>
    <row r="671" spans="1:5" ht="12.75">
      <c r="A671" s="46"/>
      <c r="B671" s="46"/>
      <c r="C671" s="46"/>
      <c r="D671" s="46"/>
      <c r="E671" s="46"/>
    </row>
    <row r="672" spans="1:5" ht="12.75">
      <c r="A672" s="46"/>
      <c r="B672" s="46"/>
      <c r="C672" s="46"/>
      <c r="D672" s="46"/>
      <c r="E672" s="46"/>
    </row>
    <row r="673" spans="1:5" ht="12.75">
      <c r="A673" s="46"/>
      <c r="B673" s="46"/>
      <c r="C673" s="46"/>
      <c r="D673" s="46"/>
      <c r="E673" s="46"/>
    </row>
    <row r="674" spans="1:5" ht="12.75">
      <c r="A674" s="46"/>
      <c r="B674" s="46"/>
      <c r="C674" s="46"/>
      <c r="D674" s="46"/>
      <c r="E674" s="46"/>
    </row>
    <row r="675" spans="1:5" ht="12.75">
      <c r="A675" s="46"/>
      <c r="B675" s="46"/>
      <c r="C675" s="46"/>
      <c r="D675" s="46"/>
      <c r="E675" s="46"/>
    </row>
    <row r="676" spans="1:5" ht="12.75">
      <c r="A676" s="46"/>
      <c r="B676" s="46"/>
      <c r="C676" s="46"/>
      <c r="D676" s="46"/>
      <c r="E676" s="46"/>
    </row>
    <row r="677" spans="1:5" ht="12.75">
      <c r="A677" s="46"/>
      <c r="B677" s="46"/>
      <c r="C677" s="46"/>
      <c r="D677" s="46"/>
      <c r="E677" s="46"/>
    </row>
    <row r="678" spans="1:5" ht="12.75">
      <c r="A678" s="46"/>
      <c r="B678" s="46"/>
      <c r="C678" s="46"/>
      <c r="D678" s="46"/>
      <c r="E678" s="46"/>
    </row>
    <row r="679" spans="1:5" ht="12.75">
      <c r="A679" s="46"/>
      <c r="B679" s="46"/>
      <c r="C679" s="46"/>
      <c r="D679" s="46"/>
      <c r="E679" s="46"/>
    </row>
    <row r="680" spans="1:5" ht="12.75">
      <c r="A680" s="46"/>
      <c r="B680" s="46"/>
      <c r="C680" s="46"/>
      <c r="D680" s="46"/>
      <c r="E680" s="46"/>
    </row>
    <row r="681" spans="1:5" ht="12.75">
      <c r="A681" s="46"/>
      <c r="B681" s="46"/>
      <c r="C681" s="46"/>
      <c r="D681" s="46"/>
      <c r="E681" s="46"/>
    </row>
    <row r="682" spans="1:5" ht="12.75">
      <c r="A682" s="46"/>
      <c r="B682" s="46"/>
      <c r="C682" s="46"/>
      <c r="D682" s="46"/>
      <c r="E682" s="46"/>
    </row>
    <row r="683" spans="1:5" ht="12.75">
      <c r="A683" s="46"/>
      <c r="B683" s="46"/>
      <c r="C683" s="46"/>
      <c r="D683" s="46"/>
      <c r="E683" s="46"/>
    </row>
    <row r="684" spans="1:5" ht="12.75">
      <c r="A684" s="46"/>
      <c r="B684" s="46"/>
      <c r="C684" s="46"/>
      <c r="D684" s="46"/>
      <c r="E684" s="46"/>
    </row>
    <row r="685" spans="1:5" ht="12.75">
      <c r="A685" s="46"/>
      <c r="B685" s="46"/>
      <c r="C685" s="46"/>
      <c r="D685" s="46"/>
      <c r="E685" s="46"/>
    </row>
    <row r="686" spans="1:5" ht="12.75">
      <c r="A686" s="46"/>
      <c r="B686" s="46"/>
      <c r="C686" s="46"/>
      <c r="D686" s="46"/>
      <c r="E686" s="46"/>
    </row>
    <row r="687" spans="1:5" ht="12.75">
      <c r="A687" s="46"/>
      <c r="B687" s="46"/>
      <c r="C687" s="46"/>
      <c r="D687" s="46"/>
      <c r="E687" s="46"/>
    </row>
    <row r="688" spans="1:5" ht="12.75">
      <c r="A688" s="46"/>
      <c r="B688" s="46"/>
      <c r="C688" s="46"/>
      <c r="D688" s="46"/>
      <c r="E688" s="46"/>
    </row>
    <row r="689" spans="1:5" ht="12.75">
      <c r="A689" s="46"/>
      <c r="B689" s="46"/>
      <c r="C689" s="46"/>
      <c r="D689" s="46"/>
      <c r="E689" s="46"/>
    </row>
    <row r="690" spans="1:5" ht="12.75">
      <c r="A690" s="46"/>
      <c r="B690" s="46"/>
      <c r="C690" s="46"/>
      <c r="D690" s="46"/>
      <c r="E690" s="46"/>
    </row>
    <row r="691" spans="1:5" ht="12.75">
      <c r="A691" s="46"/>
      <c r="B691" s="46"/>
      <c r="C691" s="46"/>
      <c r="D691" s="46"/>
      <c r="E691" s="46"/>
    </row>
    <row r="692" spans="1:5" ht="12.75">
      <c r="A692" s="46"/>
      <c r="B692" s="46"/>
      <c r="C692" s="46"/>
      <c r="D692" s="46"/>
      <c r="E692" s="46"/>
    </row>
    <row r="693" spans="1:5" ht="12.75">
      <c r="A693" s="46"/>
      <c r="B693" s="46"/>
      <c r="C693" s="46"/>
      <c r="D693" s="46"/>
      <c r="E693" s="46"/>
    </row>
    <row r="694" spans="1:5" ht="12.75">
      <c r="A694" s="46"/>
      <c r="B694" s="46"/>
      <c r="C694" s="46"/>
      <c r="D694" s="46"/>
      <c r="E694" s="46"/>
    </row>
    <row r="695" spans="1:5" ht="12.75">
      <c r="A695" s="46"/>
      <c r="B695" s="46"/>
      <c r="C695" s="46"/>
      <c r="D695" s="46"/>
      <c r="E695" s="46"/>
    </row>
    <row r="696" spans="1:5" ht="12.75">
      <c r="A696" s="46"/>
      <c r="B696" s="46"/>
      <c r="C696" s="46"/>
      <c r="D696" s="46"/>
      <c r="E696" s="46"/>
    </row>
    <row r="697" spans="1:5" ht="12.75">
      <c r="A697" s="46"/>
      <c r="B697" s="46"/>
      <c r="C697" s="46"/>
      <c r="D697" s="46"/>
      <c r="E697" s="46"/>
    </row>
    <row r="698" spans="1:5" ht="12.75">
      <c r="A698" s="46"/>
      <c r="B698" s="46"/>
      <c r="C698" s="46"/>
      <c r="D698" s="46"/>
      <c r="E698" s="46"/>
    </row>
    <row r="699" spans="1:5" ht="12.75">
      <c r="A699" s="46"/>
      <c r="B699" s="46"/>
      <c r="C699" s="46"/>
      <c r="D699" s="46"/>
      <c r="E699" s="46"/>
    </row>
    <row r="700" spans="1:5" ht="12.75">
      <c r="A700" s="46"/>
      <c r="B700" s="46"/>
      <c r="C700" s="46"/>
      <c r="D700" s="46"/>
      <c r="E700" s="46"/>
    </row>
    <row r="701" spans="1:5" ht="12.75">
      <c r="A701" s="46"/>
      <c r="B701" s="46"/>
      <c r="C701" s="46"/>
      <c r="D701" s="46"/>
      <c r="E701" s="46"/>
    </row>
    <row r="702" spans="1:5" ht="12.75">
      <c r="A702" s="46"/>
      <c r="B702" s="46"/>
      <c r="C702" s="46"/>
      <c r="D702" s="46"/>
      <c r="E702" s="46"/>
    </row>
    <row r="703" spans="1:5" ht="12.75">
      <c r="A703" s="46"/>
      <c r="B703" s="46"/>
      <c r="C703" s="46"/>
      <c r="D703" s="46"/>
      <c r="E703" s="46"/>
    </row>
    <row r="704" spans="1:5" ht="12.75">
      <c r="A704" s="46"/>
      <c r="B704" s="46"/>
      <c r="C704" s="46"/>
      <c r="D704" s="46"/>
      <c r="E704" s="46"/>
    </row>
    <row r="705" spans="1:5" ht="12.75">
      <c r="A705" s="46"/>
      <c r="B705" s="46"/>
      <c r="C705" s="46"/>
      <c r="D705" s="46"/>
      <c r="E705" s="46"/>
    </row>
    <row r="706" spans="1:5" ht="12.75">
      <c r="A706" s="46"/>
      <c r="B706" s="46"/>
      <c r="C706" s="46"/>
      <c r="D706" s="46"/>
      <c r="E706" s="46"/>
    </row>
    <row r="707" spans="1:5" ht="12.75">
      <c r="A707" s="46"/>
      <c r="B707" s="46"/>
      <c r="C707" s="46"/>
      <c r="D707" s="46"/>
      <c r="E707" s="46"/>
    </row>
    <row r="708" spans="1:5" ht="12.75">
      <c r="A708" s="46"/>
      <c r="B708" s="46"/>
      <c r="C708" s="46"/>
      <c r="D708" s="46"/>
      <c r="E708" s="46"/>
    </row>
    <row r="709" spans="1:5" ht="12.75">
      <c r="A709" s="46"/>
      <c r="B709" s="46"/>
      <c r="C709" s="46"/>
      <c r="D709" s="46"/>
      <c r="E709" s="46"/>
    </row>
    <row r="710" spans="1:5" ht="12.75">
      <c r="A710" s="46"/>
      <c r="B710" s="46"/>
      <c r="C710" s="46"/>
      <c r="D710" s="46"/>
      <c r="E710" s="46"/>
    </row>
    <row r="711" spans="1:5" ht="12.75">
      <c r="A711" s="46"/>
      <c r="B711" s="46"/>
      <c r="C711" s="46"/>
      <c r="D711" s="46"/>
      <c r="E711" s="46"/>
    </row>
    <row r="712" spans="1:5" ht="12.75">
      <c r="A712" s="46"/>
      <c r="B712" s="46"/>
      <c r="C712" s="46"/>
      <c r="D712" s="46"/>
      <c r="E712" s="46"/>
    </row>
    <row r="713" spans="1:5" ht="12.75">
      <c r="A713" s="46"/>
      <c r="B713" s="46"/>
      <c r="C713" s="46"/>
      <c r="D713" s="46"/>
      <c r="E713" s="46"/>
    </row>
    <row r="714" spans="1:5" ht="12.75">
      <c r="A714" s="46"/>
      <c r="B714" s="46"/>
      <c r="C714" s="46"/>
      <c r="D714" s="46"/>
      <c r="E714" s="46"/>
    </row>
    <row r="715" spans="1:5" ht="12.75">
      <c r="A715" s="46"/>
      <c r="B715" s="46"/>
      <c r="C715" s="46"/>
      <c r="D715" s="46"/>
      <c r="E715" s="46"/>
    </row>
    <row r="716" spans="1:5" ht="12.75">
      <c r="A716" s="46"/>
      <c r="B716" s="46"/>
      <c r="C716" s="46"/>
      <c r="D716" s="46"/>
      <c r="E716" s="46"/>
    </row>
    <row r="717" spans="1:5" ht="12.75">
      <c r="A717" s="46"/>
      <c r="B717" s="46"/>
      <c r="C717" s="46"/>
      <c r="D717" s="46"/>
      <c r="E717" s="46"/>
    </row>
    <row r="718" spans="1:5" ht="12.75">
      <c r="A718" s="46"/>
      <c r="B718" s="46"/>
      <c r="C718" s="46"/>
      <c r="D718" s="46"/>
      <c r="E718" s="46"/>
    </row>
    <row r="719" spans="1:5" ht="12.75">
      <c r="A719" s="46"/>
      <c r="B719" s="46"/>
      <c r="C719" s="46"/>
      <c r="D719" s="46"/>
      <c r="E719" s="46"/>
    </row>
    <row r="720" spans="1:5" ht="12.75">
      <c r="A720" s="46"/>
      <c r="B720" s="46"/>
      <c r="C720" s="46"/>
      <c r="D720" s="46"/>
      <c r="E720" s="46"/>
    </row>
    <row r="721" spans="1:5" ht="12.75">
      <c r="A721" s="46"/>
      <c r="B721" s="46"/>
      <c r="C721" s="46"/>
      <c r="D721" s="46"/>
      <c r="E721" s="46"/>
    </row>
    <row r="722" spans="1:5" ht="12.75">
      <c r="A722" s="46"/>
      <c r="B722" s="46"/>
      <c r="C722" s="46"/>
      <c r="D722" s="46"/>
      <c r="E722" s="46"/>
    </row>
    <row r="723" spans="1:5" ht="12.75">
      <c r="A723" s="46"/>
      <c r="B723" s="46"/>
      <c r="C723" s="46"/>
      <c r="D723" s="46"/>
      <c r="E723" s="46"/>
    </row>
    <row r="724" spans="1:5" ht="12.75">
      <c r="A724" s="46"/>
      <c r="B724" s="46"/>
      <c r="C724" s="46"/>
      <c r="D724" s="46"/>
      <c r="E724" s="46"/>
    </row>
    <row r="725" spans="1:5" ht="12.75">
      <c r="A725" s="46"/>
      <c r="B725" s="46"/>
      <c r="C725" s="46"/>
      <c r="D725" s="46"/>
      <c r="E725" s="46"/>
    </row>
    <row r="726" spans="1:5" ht="12.75">
      <c r="A726" s="46"/>
      <c r="B726" s="46"/>
      <c r="C726" s="46"/>
      <c r="D726" s="46"/>
      <c r="E726" s="46"/>
    </row>
    <row r="727" spans="1:5" ht="12.75">
      <c r="A727" s="46"/>
      <c r="B727" s="46"/>
      <c r="C727" s="46"/>
      <c r="D727" s="46"/>
      <c r="E727" s="46"/>
    </row>
    <row r="728" spans="1:5" ht="12.75">
      <c r="A728" s="46"/>
      <c r="B728" s="46"/>
      <c r="C728" s="46"/>
      <c r="D728" s="46"/>
      <c r="E728" s="46"/>
    </row>
    <row r="729" spans="1:5" ht="12.75">
      <c r="A729" s="46"/>
      <c r="B729" s="46"/>
      <c r="C729" s="46"/>
      <c r="D729" s="46"/>
      <c r="E729" s="46"/>
    </row>
    <row r="730" spans="1:5" ht="12.75">
      <c r="A730" s="46"/>
      <c r="B730" s="46"/>
      <c r="C730" s="46"/>
      <c r="D730" s="46"/>
      <c r="E730" s="46"/>
    </row>
    <row r="731" spans="1:5" ht="12.75">
      <c r="A731" s="46"/>
      <c r="B731" s="46"/>
      <c r="C731" s="46"/>
      <c r="D731" s="46"/>
      <c r="E731" s="46"/>
    </row>
    <row r="732" spans="1:5" ht="12.75">
      <c r="A732" s="46"/>
      <c r="B732" s="46"/>
      <c r="C732" s="46"/>
      <c r="D732" s="46"/>
      <c r="E732" s="46"/>
    </row>
    <row r="733" spans="1:5" ht="12.75">
      <c r="A733" s="46"/>
      <c r="B733" s="46"/>
      <c r="C733" s="46"/>
      <c r="D733" s="46"/>
      <c r="E733" s="46"/>
    </row>
    <row r="734" spans="1:5" ht="12.75">
      <c r="A734" s="46"/>
      <c r="B734" s="46"/>
      <c r="C734" s="46"/>
      <c r="D734" s="46"/>
      <c r="E734" s="46"/>
    </row>
    <row r="735" spans="1:5" ht="12.75">
      <c r="A735" s="46"/>
      <c r="B735" s="46"/>
      <c r="C735" s="46"/>
      <c r="D735" s="46"/>
      <c r="E735" s="46"/>
    </row>
    <row r="736" spans="1:5" ht="12.75">
      <c r="A736" s="46"/>
      <c r="B736" s="46"/>
      <c r="C736" s="46"/>
      <c r="D736" s="46"/>
      <c r="E736" s="46"/>
    </row>
    <row r="737" spans="1:5" ht="12.75">
      <c r="A737" s="46"/>
      <c r="B737" s="46"/>
      <c r="C737" s="46"/>
      <c r="D737" s="46"/>
      <c r="E737" s="46"/>
    </row>
    <row r="738" spans="1:5" ht="12.75">
      <c r="A738" s="46"/>
      <c r="B738" s="46"/>
      <c r="C738" s="46"/>
      <c r="D738" s="46"/>
      <c r="E738" s="46"/>
    </row>
    <row r="739" spans="1:5" ht="12.75">
      <c r="A739" s="46"/>
      <c r="B739" s="46"/>
      <c r="C739" s="46"/>
      <c r="D739" s="46"/>
      <c r="E739" s="46"/>
    </row>
    <row r="740" spans="1:5" ht="12.75">
      <c r="A740" s="46"/>
      <c r="B740" s="46"/>
      <c r="C740" s="46"/>
      <c r="D740" s="46"/>
      <c r="E740" s="46"/>
    </row>
    <row r="741" spans="1:5" ht="12.75">
      <c r="A741" s="46"/>
      <c r="B741" s="46"/>
      <c r="C741" s="46"/>
      <c r="D741" s="46"/>
      <c r="E741" s="46"/>
    </row>
    <row r="742" spans="1:5" ht="12.75">
      <c r="A742" s="46"/>
      <c r="B742" s="46"/>
      <c r="C742" s="46"/>
      <c r="D742" s="46"/>
      <c r="E742" s="46"/>
    </row>
    <row r="743" spans="1:5" ht="12.75">
      <c r="A743" s="46"/>
      <c r="B743" s="46"/>
      <c r="C743" s="46"/>
      <c r="D743" s="46"/>
      <c r="E743" s="46"/>
    </row>
    <row r="744" spans="1:5" ht="12.75">
      <c r="A744" s="46"/>
      <c r="B744" s="46"/>
      <c r="C744" s="46"/>
      <c r="D744" s="46"/>
      <c r="E744" s="46"/>
    </row>
    <row r="745" spans="1:5" ht="12.75">
      <c r="A745" s="46"/>
      <c r="B745" s="46"/>
      <c r="C745" s="46"/>
      <c r="D745" s="46"/>
      <c r="E745" s="46"/>
    </row>
    <row r="746" spans="1:5" ht="12.75">
      <c r="A746" s="46"/>
      <c r="B746" s="46"/>
      <c r="C746" s="46"/>
      <c r="D746" s="46"/>
      <c r="E746" s="46"/>
    </row>
    <row r="747" spans="1:5" ht="12.75">
      <c r="A747" s="46"/>
      <c r="B747" s="46"/>
      <c r="C747" s="46"/>
      <c r="D747" s="46"/>
      <c r="E747" s="46"/>
    </row>
    <row r="748" spans="1:5" ht="12.75">
      <c r="A748" s="46"/>
      <c r="B748" s="46"/>
      <c r="C748" s="46"/>
      <c r="D748" s="46"/>
      <c r="E748" s="46"/>
    </row>
    <row r="749" spans="1:5" ht="12.75">
      <c r="A749" s="46"/>
      <c r="B749" s="46"/>
      <c r="C749" s="46"/>
      <c r="D749" s="46"/>
      <c r="E749" s="46"/>
    </row>
    <row r="750" spans="1:5" ht="12.75">
      <c r="A750" s="46"/>
      <c r="B750" s="46"/>
      <c r="C750" s="46"/>
      <c r="D750" s="46"/>
      <c r="E750" s="46"/>
    </row>
    <row r="751" spans="1:5" ht="12.75">
      <c r="A751" s="46"/>
      <c r="B751" s="46"/>
      <c r="C751" s="46"/>
      <c r="D751" s="46"/>
      <c r="E751" s="46"/>
    </row>
    <row r="752" spans="1:5" ht="12.75">
      <c r="A752" s="46"/>
      <c r="B752" s="46"/>
      <c r="C752" s="46"/>
      <c r="D752" s="46"/>
      <c r="E752" s="46"/>
    </row>
    <row r="753" spans="1:5" ht="12.75">
      <c r="A753" s="46"/>
      <c r="B753" s="46"/>
      <c r="C753" s="46"/>
      <c r="D753" s="46"/>
      <c r="E753" s="46"/>
    </row>
    <row r="754" spans="1:5" ht="12.75">
      <c r="A754" s="46"/>
      <c r="B754" s="46"/>
      <c r="C754" s="46"/>
      <c r="D754" s="46"/>
      <c r="E754" s="46"/>
    </row>
    <row r="755" spans="1:5" ht="12.75">
      <c r="A755" s="46"/>
      <c r="B755" s="46"/>
      <c r="C755" s="46"/>
      <c r="D755" s="46"/>
      <c r="E755" s="46"/>
    </row>
    <row r="756" spans="1:5" ht="12.75">
      <c r="A756" s="46"/>
      <c r="B756" s="46"/>
      <c r="C756" s="46"/>
      <c r="D756" s="46"/>
      <c r="E756" s="46"/>
    </row>
    <row r="757" spans="1:5" ht="12.75">
      <c r="A757" s="46"/>
      <c r="B757" s="46"/>
      <c r="C757" s="46"/>
      <c r="D757" s="46"/>
      <c r="E757" s="46"/>
    </row>
    <row r="758" spans="1:5" ht="12.75">
      <c r="A758" s="46"/>
      <c r="B758" s="46"/>
      <c r="C758" s="46"/>
      <c r="D758" s="46"/>
      <c r="E758" s="46"/>
    </row>
    <row r="759" spans="1:5" ht="12.75">
      <c r="A759" s="46"/>
      <c r="B759" s="46"/>
      <c r="C759" s="46"/>
      <c r="D759" s="46"/>
      <c r="E759" s="46"/>
    </row>
    <row r="760" spans="1:5" ht="12.75">
      <c r="A760" s="46"/>
      <c r="B760" s="46"/>
      <c r="C760" s="46"/>
      <c r="D760" s="46"/>
      <c r="E760" s="46"/>
    </row>
    <row r="761" spans="1:5" ht="12.75">
      <c r="A761" s="46"/>
      <c r="B761" s="46"/>
      <c r="C761" s="46"/>
      <c r="D761" s="46"/>
      <c r="E761" s="46"/>
    </row>
    <row r="762" spans="1:5" ht="12.75">
      <c r="A762" s="46"/>
      <c r="B762" s="46"/>
      <c r="C762" s="46"/>
      <c r="D762" s="46"/>
      <c r="E762" s="46"/>
    </row>
    <row r="763" spans="1:5" ht="12.75">
      <c r="A763" s="46"/>
      <c r="B763" s="46"/>
      <c r="C763" s="46"/>
      <c r="D763" s="46"/>
      <c r="E763" s="46"/>
    </row>
    <row r="764" spans="1:5" ht="12.75">
      <c r="A764" s="46"/>
      <c r="B764" s="46"/>
      <c r="C764" s="46"/>
      <c r="D764" s="46"/>
      <c r="E764" s="46"/>
    </row>
    <row r="765" spans="1:5" ht="12.75">
      <c r="A765" s="46"/>
      <c r="B765" s="46"/>
      <c r="C765" s="46"/>
      <c r="D765" s="46"/>
      <c r="E765" s="46"/>
    </row>
    <row r="766" spans="1:5" ht="12.75">
      <c r="A766" s="46"/>
      <c r="B766" s="46"/>
      <c r="C766" s="46"/>
      <c r="D766" s="46"/>
      <c r="E766" s="46"/>
    </row>
    <row r="767" spans="1:5" ht="12.75">
      <c r="A767" s="46"/>
      <c r="B767" s="46"/>
      <c r="C767" s="46"/>
      <c r="D767" s="46"/>
      <c r="E767" s="46"/>
    </row>
    <row r="768" spans="1:5" ht="12.75">
      <c r="A768" s="46"/>
      <c r="B768" s="46"/>
      <c r="C768" s="46"/>
      <c r="D768" s="46"/>
      <c r="E768" s="46"/>
    </row>
    <row r="769" spans="1:5" ht="12.75">
      <c r="A769" s="46"/>
      <c r="B769" s="46"/>
      <c r="C769" s="46"/>
      <c r="D769" s="46"/>
      <c r="E769" s="46"/>
    </row>
    <row r="770" spans="1:5" ht="12.75">
      <c r="A770" s="46"/>
      <c r="B770" s="46"/>
      <c r="C770" s="46"/>
      <c r="D770" s="46"/>
      <c r="E770" s="46"/>
    </row>
    <row r="771" spans="1:5" ht="12.75">
      <c r="A771" s="46"/>
      <c r="B771" s="46"/>
      <c r="C771" s="46"/>
      <c r="D771" s="46"/>
      <c r="E771" s="46"/>
    </row>
    <row r="772" spans="1:5" ht="12.75">
      <c r="A772" s="46"/>
      <c r="B772" s="46"/>
      <c r="C772" s="46"/>
      <c r="D772" s="46"/>
      <c r="E772" s="46"/>
    </row>
    <row r="773" spans="1:5" ht="12.75">
      <c r="A773" s="46"/>
      <c r="B773" s="46"/>
      <c r="C773" s="46"/>
      <c r="D773" s="46"/>
      <c r="E773" s="46"/>
    </row>
    <row r="774" spans="1:5" ht="12.75">
      <c r="A774" s="46"/>
      <c r="B774" s="46"/>
      <c r="C774" s="46"/>
      <c r="D774" s="46"/>
      <c r="E774" s="46"/>
    </row>
    <row r="775" spans="1:5" ht="12.75">
      <c r="A775" s="46"/>
      <c r="B775" s="46"/>
      <c r="C775" s="46"/>
      <c r="D775" s="46"/>
      <c r="E775" s="46"/>
    </row>
    <row r="776" spans="1:5" ht="12.75">
      <c r="A776" s="46"/>
      <c r="B776" s="46"/>
      <c r="C776" s="46"/>
      <c r="D776" s="46"/>
      <c r="E776" s="46"/>
    </row>
    <row r="777" spans="1:5" ht="12.75">
      <c r="A777" s="46"/>
      <c r="B777" s="46"/>
      <c r="C777" s="46"/>
      <c r="D777" s="46"/>
      <c r="E777" s="46"/>
    </row>
    <row r="778" spans="1:5" ht="12.75">
      <c r="A778" s="46"/>
      <c r="B778" s="46"/>
      <c r="C778" s="46"/>
      <c r="D778" s="46"/>
      <c r="E778" s="46"/>
    </row>
    <row r="779" spans="1:5" ht="12.75">
      <c r="A779" s="46"/>
      <c r="B779" s="46"/>
      <c r="C779" s="46"/>
      <c r="D779" s="46"/>
      <c r="E779" s="46"/>
    </row>
    <row r="780" spans="1:5" ht="12.75">
      <c r="A780" s="46"/>
      <c r="B780" s="46"/>
      <c r="C780" s="46"/>
      <c r="D780" s="46"/>
      <c r="E780" s="46"/>
    </row>
    <row r="781" spans="1:5" ht="12.75">
      <c r="A781" s="46"/>
      <c r="B781" s="46"/>
      <c r="C781" s="46"/>
      <c r="D781" s="46"/>
      <c r="E781" s="46"/>
    </row>
    <row r="782" spans="1:5" ht="12.75">
      <c r="A782" s="46"/>
      <c r="B782" s="46"/>
      <c r="C782" s="46"/>
      <c r="D782" s="46"/>
      <c r="E782" s="46"/>
    </row>
    <row r="783" spans="1:5" ht="12.75">
      <c r="A783" s="46"/>
      <c r="B783" s="46"/>
      <c r="C783" s="46"/>
      <c r="D783" s="46"/>
      <c r="E783" s="46"/>
    </row>
    <row r="784" spans="1:5" ht="12.75">
      <c r="A784" s="46"/>
      <c r="B784" s="46"/>
      <c r="C784" s="46"/>
      <c r="D784" s="46"/>
      <c r="E784" s="46"/>
    </row>
    <row r="785" spans="1:5" ht="12.75">
      <c r="A785" s="46"/>
      <c r="B785" s="46"/>
      <c r="C785" s="46"/>
      <c r="D785" s="46"/>
      <c r="E785" s="46"/>
    </row>
    <row r="786" spans="1:5" ht="12.75">
      <c r="A786" s="46"/>
      <c r="B786" s="46"/>
      <c r="C786" s="46"/>
      <c r="D786" s="46"/>
      <c r="E786" s="46"/>
    </row>
    <row r="787" spans="1:5" ht="12.75">
      <c r="A787" s="46"/>
      <c r="B787" s="46"/>
      <c r="C787" s="46"/>
      <c r="D787" s="46"/>
      <c r="E787" s="46"/>
    </row>
    <row r="788" spans="1:5" ht="12.75">
      <c r="A788" s="46"/>
      <c r="B788" s="46"/>
      <c r="C788" s="46"/>
      <c r="D788" s="46"/>
      <c r="E788" s="46"/>
    </row>
    <row r="789" spans="1:5" ht="12.75">
      <c r="A789" s="46"/>
      <c r="B789" s="46"/>
      <c r="C789" s="46"/>
      <c r="D789" s="46"/>
      <c r="E789" s="46"/>
    </row>
    <row r="790" spans="1:5" ht="12.75">
      <c r="A790" s="46"/>
      <c r="B790" s="46"/>
      <c r="C790" s="46"/>
      <c r="D790" s="46"/>
      <c r="E790" s="46"/>
    </row>
    <row r="791" spans="1:5" ht="12.75">
      <c r="A791" s="46"/>
      <c r="B791" s="46"/>
      <c r="C791" s="46"/>
      <c r="D791" s="46"/>
      <c r="E791" s="46"/>
    </row>
    <row r="792" spans="1:5" ht="12.75">
      <c r="A792" s="46"/>
      <c r="B792" s="46"/>
      <c r="C792" s="46"/>
      <c r="D792" s="46"/>
      <c r="E792" s="46"/>
    </row>
    <row r="793" spans="1:5" ht="12.75">
      <c r="A793" s="46"/>
      <c r="B793" s="46"/>
      <c r="C793" s="46"/>
      <c r="D793" s="46"/>
      <c r="E793" s="46"/>
    </row>
    <row r="794" spans="1:5" ht="12.75">
      <c r="A794" s="46"/>
      <c r="B794" s="46"/>
      <c r="C794" s="46"/>
      <c r="D794" s="46"/>
      <c r="E794" s="46"/>
    </row>
    <row r="795" spans="1:5" ht="12.75">
      <c r="A795" s="46"/>
      <c r="B795" s="46"/>
      <c r="C795" s="46"/>
      <c r="D795" s="46"/>
      <c r="E795" s="46"/>
    </row>
    <row r="796" spans="1:5" ht="12.75">
      <c r="A796" s="46"/>
      <c r="B796" s="46"/>
      <c r="C796" s="46"/>
      <c r="D796" s="46"/>
      <c r="E796" s="46"/>
    </row>
    <row r="797" spans="1:5" ht="12.75">
      <c r="A797" s="46"/>
      <c r="B797" s="46"/>
      <c r="C797" s="46"/>
      <c r="D797" s="46"/>
      <c r="E797" s="46"/>
    </row>
    <row r="798" spans="1:5" ht="12.75">
      <c r="A798" s="46"/>
      <c r="B798" s="46"/>
      <c r="C798" s="46"/>
      <c r="D798" s="46"/>
      <c r="E798" s="46"/>
    </row>
    <row r="799" spans="1:5" ht="12.75">
      <c r="A799" s="46"/>
      <c r="B799" s="46"/>
      <c r="C799" s="46"/>
      <c r="D799" s="46"/>
      <c r="E799" s="46"/>
    </row>
    <row r="800" spans="1:5" ht="12.75">
      <c r="A800" s="46"/>
      <c r="B800" s="46"/>
      <c r="C800" s="46"/>
      <c r="D800" s="46"/>
      <c r="E800" s="46"/>
    </row>
    <row r="801" spans="1:5" ht="12.75">
      <c r="A801" s="46"/>
      <c r="B801" s="46"/>
      <c r="C801" s="46"/>
      <c r="D801" s="46"/>
      <c r="E801" s="46"/>
    </row>
    <row r="802" spans="1:5" ht="12.75">
      <c r="A802" s="46"/>
      <c r="B802" s="46"/>
      <c r="C802" s="46"/>
      <c r="D802" s="46"/>
      <c r="E802" s="46"/>
    </row>
    <row r="803" spans="1:5" ht="12.75">
      <c r="A803" s="46"/>
      <c r="B803" s="46"/>
      <c r="C803" s="46"/>
      <c r="D803" s="46"/>
      <c r="E803" s="46"/>
    </row>
    <row r="804" spans="1:5" ht="12.75">
      <c r="A804" s="46"/>
      <c r="B804" s="46"/>
      <c r="C804" s="46"/>
      <c r="D804" s="46"/>
      <c r="E804" s="46"/>
    </row>
    <row r="805" spans="1:5" ht="12.75">
      <c r="A805" s="46"/>
      <c r="B805" s="46"/>
      <c r="C805" s="46"/>
      <c r="D805" s="46"/>
      <c r="E805" s="46"/>
    </row>
    <row r="806" spans="1:5" ht="12.75">
      <c r="A806" s="46"/>
      <c r="B806" s="46"/>
      <c r="C806" s="46"/>
      <c r="D806" s="46"/>
      <c r="E806" s="46"/>
    </row>
    <row r="807" spans="1:5" ht="12.75">
      <c r="A807" s="46"/>
      <c r="B807" s="46"/>
      <c r="C807" s="46"/>
      <c r="D807" s="46"/>
      <c r="E807" s="46"/>
    </row>
    <row r="808" spans="1:5" ht="12.75">
      <c r="A808" s="46"/>
      <c r="B808" s="46"/>
      <c r="C808" s="46"/>
      <c r="D808" s="46"/>
      <c r="E808" s="46"/>
    </row>
    <row r="809" spans="1:5" ht="12.75">
      <c r="A809" s="46"/>
      <c r="B809" s="46"/>
      <c r="C809" s="46"/>
      <c r="D809" s="46"/>
      <c r="E809" s="46"/>
    </row>
    <row r="810" spans="1:5" ht="12.75">
      <c r="A810" s="46"/>
      <c r="B810" s="46"/>
      <c r="C810" s="46"/>
      <c r="D810" s="46"/>
      <c r="E810" s="46"/>
    </row>
    <row r="811" spans="1:5" ht="12.75">
      <c r="A811" s="46"/>
      <c r="B811" s="46"/>
      <c r="C811" s="46"/>
      <c r="D811" s="46"/>
      <c r="E811" s="46"/>
    </row>
    <row r="812" spans="1:5" ht="12.75">
      <c r="A812" s="46"/>
      <c r="B812" s="46"/>
      <c r="C812" s="46"/>
      <c r="D812" s="46"/>
      <c r="E812" s="46"/>
    </row>
    <row r="813" spans="1:5" ht="12.75">
      <c r="A813" s="46"/>
      <c r="B813" s="46"/>
      <c r="C813" s="46"/>
      <c r="D813" s="46"/>
      <c r="E813" s="46"/>
    </row>
    <row r="814" spans="1:5" ht="12.75">
      <c r="A814" s="46"/>
      <c r="B814" s="46"/>
      <c r="C814" s="46"/>
      <c r="D814" s="46"/>
      <c r="E814" s="46"/>
    </row>
    <row r="815" spans="1:5" ht="12.75">
      <c r="A815" s="46"/>
      <c r="B815" s="46"/>
      <c r="C815" s="46"/>
      <c r="D815" s="46"/>
      <c r="E815" s="46"/>
    </row>
    <row r="816" spans="1:5" ht="12.75">
      <c r="A816" s="46"/>
      <c r="B816" s="46"/>
      <c r="C816" s="46"/>
      <c r="D816" s="46"/>
      <c r="E816" s="46"/>
    </row>
    <row r="817" spans="1:5" ht="12.75">
      <c r="A817" s="46"/>
      <c r="B817" s="46"/>
      <c r="C817" s="46"/>
      <c r="D817" s="46"/>
      <c r="E817" s="46"/>
    </row>
    <row r="818" spans="1:5" ht="12.75">
      <c r="A818" s="46"/>
      <c r="B818" s="46"/>
      <c r="C818" s="46"/>
      <c r="D818" s="46"/>
      <c r="E818" s="46"/>
    </row>
    <row r="819" spans="1:5" ht="12.75">
      <c r="A819" s="46"/>
      <c r="B819" s="46"/>
      <c r="C819" s="46"/>
      <c r="D819" s="46"/>
      <c r="E819" s="46"/>
    </row>
    <row r="820" spans="1:5" ht="12.75">
      <c r="A820" s="46"/>
      <c r="B820" s="46"/>
      <c r="C820" s="46"/>
      <c r="D820" s="46"/>
      <c r="E820" s="46"/>
    </row>
    <row r="821" spans="1:5" ht="12.75">
      <c r="A821" s="46"/>
      <c r="B821" s="46"/>
      <c r="C821" s="46"/>
      <c r="D821" s="46"/>
      <c r="E821" s="46"/>
    </row>
    <row r="822" spans="1:5" ht="12.75">
      <c r="A822" s="46"/>
      <c r="B822" s="46"/>
      <c r="C822" s="46"/>
      <c r="D822" s="46"/>
      <c r="E822" s="46"/>
    </row>
    <row r="823" spans="1:5" ht="12.75">
      <c r="A823" s="46"/>
      <c r="B823" s="46"/>
      <c r="C823" s="46"/>
      <c r="D823" s="46"/>
      <c r="E823" s="46"/>
    </row>
    <row r="824" spans="1:5" ht="12.75">
      <c r="A824" s="46"/>
      <c r="B824" s="46"/>
      <c r="C824" s="46"/>
      <c r="D824" s="46"/>
      <c r="E824" s="46"/>
    </row>
    <row r="825" spans="1:5" ht="12.75">
      <c r="A825" s="46"/>
      <c r="B825" s="46"/>
      <c r="C825" s="46"/>
      <c r="D825" s="46"/>
      <c r="E825" s="46"/>
    </row>
    <row r="826" spans="1:5" ht="12.75">
      <c r="A826" s="46"/>
      <c r="B826" s="46"/>
      <c r="C826" s="46"/>
      <c r="D826" s="46"/>
      <c r="E826" s="46"/>
    </row>
    <row r="827" spans="1:5" ht="12.75">
      <c r="A827" s="46"/>
      <c r="B827" s="46"/>
      <c r="C827" s="46"/>
      <c r="D827" s="46"/>
      <c r="E827" s="46"/>
    </row>
    <row r="828" spans="1:5" ht="12.75">
      <c r="A828" s="46"/>
      <c r="B828" s="46"/>
      <c r="C828" s="46"/>
      <c r="D828" s="46"/>
      <c r="E828" s="46"/>
    </row>
    <row r="829" spans="1:5" ht="12.75">
      <c r="A829" s="46"/>
      <c r="B829" s="46"/>
      <c r="C829" s="46"/>
      <c r="D829" s="46"/>
      <c r="E829" s="46"/>
    </row>
    <row r="830" spans="1:5" ht="12.75">
      <c r="A830" s="46"/>
      <c r="B830" s="46"/>
      <c r="C830" s="46"/>
      <c r="D830" s="46"/>
      <c r="E830" s="46"/>
    </row>
    <row r="831" spans="1:5" ht="12.75">
      <c r="A831" s="46"/>
      <c r="B831" s="46"/>
      <c r="C831" s="46"/>
      <c r="D831" s="46"/>
      <c r="E831" s="46"/>
    </row>
    <row r="832" spans="1:5" ht="12.75">
      <c r="A832" s="46"/>
      <c r="B832" s="46"/>
      <c r="C832" s="46"/>
      <c r="D832" s="46"/>
      <c r="E832" s="46"/>
    </row>
    <row r="833" spans="1:5" ht="12.75">
      <c r="A833" s="46"/>
      <c r="B833" s="46"/>
      <c r="C833" s="46"/>
      <c r="D833" s="46"/>
      <c r="E833" s="46"/>
    </row>
    <row r="834" spans="1:5" ht="12.75">
      <c r="A834" s="46"/>
      <c r="B834" s="46"/>
      <c r="C834" s="46"/>
      <c r="D834" s="46"/>
      <c r="E834" s="46"/>
    </row>
    <row r="835" spans="1:5" ht="12.75">
      <c r="A835" s="46"/>
      <c r="B835" s="46"/>
      <c r="C835" s="46"/>
      <c r="D835" s="46"/>
      <c r="E835" s="46"/>
    </row>
    <row r="836" spans="1:5" ht="12.75">
      <c r="A836" s="46"/>
      <c r="B836" s="46"/>
      <c r="C836" s="46"/>
      <c r="D836" s="46"/>
      <c r="E836" s="46"/>
    </row>
    <row r="837" spans="1:5" ht="12.75">
      <c r="A837" s="46"/>
      <c r="B837" s="46"/>
      <c r="C837" s="46"/>
      <c r="D837" s="46"/>
      <c r="E837" s="46"/>
    </row>
    <row r="838" spans="1:5" ht="12.75">
      <c r="A838" s="46"/>
      <c r="B838" s="46"/>
      <c r="C838" s="46"/>
      <c r="D838" s="46"/>
      <c r="E838" s="46"/>
    </row>
    <row r="839" spans="1:5" ht="12.75">
      <c r="A839" s="46"/>
      <c r="B839" s="46"/>
      <c r="C839" s="46"/>
      <c r="D839" s="46"/>
      <c r="E839" s="46"/>
    </row>
    <row r="840" spans="1:5" ht="12.75">
      <c r="A840" s="46"/>
      <c r="B840" s="46"/>
      <c r="C840" s="46"/>
      <c r="D840" s="46"/>
      <c r="E840" s="46"/>
    </row>
    <row r="841" spans="1:5" ht="12.75">
      <c r="A841" s="46"/>
      <c r="B841" s="46"/>
      <c r="C841" s="46"/>
      <c r="D841" s="46"/>
      <c r="E841" s="46"/>
    </row>
    <row r="842" spans="1:5" ht="12.75">
      <c r="A842" s="46"/>
      <c r="B842" s="46"/>
      <c r="C842" s="46"/>
      <c r="D842" s="46"/>
      <c r="E842" s="46"/>
    </row>
    <row r="843" spans="1:5" ht="12.75">
      <c r="A843" s="46"/>
      <c r="B843" s="46"/>
      <c r="C843" s="46"/>
      <c r="D843" s="46"/>
      <c r="E843" s="46"/>
    </row>
    <row r="844" spans="1:5" ht="12.75">
      <c r="A844" s="46"/>
      <c r="B844" s="46"/>
      <c r="C844" s="46"/>
      <c r="D844" s="46"/>
      <c r="E844" s="46"/>
    </row>
    <row r="845" spans="1:5" ht="12.75">
      <c r="A845" s="46"/>
      <c r="B845" s="46"/>
      <c r="C845" s="46"/>
      <c r="D845" s="46"/>
      <c r="E845" s="46"/>
    </row>
    <row r="846" spans="1:5" ht="12.75">
      <c r="A846" s="46"/>
      <c r="B846" s="46"/>
      <c r="C846" s="46"/>
      <c r="D846" s="46"/>
      <c r="E846" s="46"/>
    </row>
    <row r="847" spans="1:5" ht="12.75">
      <c r="A847" s="46"/>
      <c r="B847" s="46"/>
      <c r="C847" s="46"/>
      <c r="D847" s="46"/>
      <c r="E847" s="46"/>
    </row>
    <row r="848" spans="1:5" ht="12.75">
      <c r="A848" s="46"/>
      <c r="B848" s="46"/>
      <c r="C848" s="46"/>
      <c r="D848" s="46"/>
      <c r="E848" s="46"/>
    </row>
    <row r="849" spans="1:5" ht="12.75">
      <c r="A849" s="46"/>
      <c r="B849" s="46"/>
      <c r="C849" s="46"/>
      <c r="D849" s="46"/>
      <c r="E849" s="46"/>
    </row>
    <row r="850" spans="1:5" ht="12.75">
      <c r="A850" s="46"/>
      <c r="B850" s="46"/>
      <c r="C850" s="46"/>
      <c r="D850" s="46"/>
      <c r="E850" s="46"/>
    </row>
    <row r="851" spans="1:5" ht="12.75">
      <c r="A851" s="46"/>
      <c r="B851" s="46"/>
      <c r="C851" s="46"/>
      <c r="D851" s="46"/>
      <c r="E851" s="46"/>
    </row>
    <row r="852" spans="1:5" ht="12.75">
      <c r="A852" s="46"/>
      <c r="B852" s="46"/>
      <c r="C852" s="46"/>
      <c r="D852" s="46"/>
      <c r="E852" s="46"/>
    </row>
    <row r="853" spans="1:5" ht="12.75">
      <c r="A853" s="46"/>
      <c r="B853" s="46"/>
      <c r="C853" s="46"/>
      <c r="D853" s="46"/>
      <c r="E853" s="46"/>
    </row>
    <row r="854" spans="1:5" ht="12.75">
      <c r="A854" s="46"/>
      <c r="B854" s="46"/>
      <c r="C854" s="46"/>
      <c r="D854" s="46"/>
      <c r="E854" s="46"/>
    </row>
    <row r="855" spans="1:5" ht="12.75">
      <c r="A855" s="46"/>
      <c r="B855" s="46"/>
      <c r="C855" s="46"/>
      <c r="D855" s="46"/>
      <c r="E855" s="46"/>
    </row>
    <row r="856" spans="1:5" ht="12.75">
      <c r="A856" s="46"/>
      <c r="B856" s="46"/>
      <c r="C856" s="46"/>
      <c r="D856" s="46"/>
      <c r="E856" s="46"/>
    </row>
    <row r="857" spans="1:5" ht="12.75">
      <c r="A857" s="46"/>
      <c r="B857" s="46"/>
      <c r="C857" s="46"/>
      <c r="D857" s="46"/>
      <c r="E857" s="46"/>
    </row>
    <row r="858" spans="1:5" ht="12.75">
      <c r="A858" s="46"/>
      <c r="B858" s="46"/>
      <c r="C858" s="46"/>
      <c r="D858" s="46"/>
      <c r="E858" s="46"/>
    </row>
    <row r="859" spans="1:5" ht="12.75">
      <c r="A859" s="46"/>
      <c r="B859" s="46"/>
      <c r="C859" s="46"/>
      <c r="D859" s="46"/>
      <c r="E859" s="46"/>
    </row>
    <row r="860" spans="1:5" ht="12.75">
      <c r="A860" s="46"/>
      <c r="B860" s="46"/>
      <c r="C860" s="46"/>
      <c r="D860" s="46"/>
      <c r="E860" s="46"/>
    </row>
    <row r="861" spans="1:5" ht="12.75">
      <c r="A861" s="46"/>
      <c r="B861" s="46"/>
      <c r="C861" s="46"/>
      <c r="D861" s="46"/>
      <c r="E861" s="46"/>
    </row>
    <row r="862" spans="1:5" ht="12.75">
      <c r="A862" s="46"/>
      <c r="B862" s="46"/>
      <c r="C862" s="46"/>
      <c r="D862" s="46"/>
      <c r="E862" s="46"/>
    </row>
    <row r="863" spans="1:5" ht="12.75">
      <c r="A863" s="46"/>
      <c r="B863" s="46"/>
      <c r="C863" s="46"/>
      <c r="D863" s="46"/>
      <c r="E863" s="46"/>
    </row>
    <row r="864" spans="1:5" ht="12.75">
      <c r="A864" s="46"/>
      <c r="B864" s="46"/>
      <c r="C864" s="46"/>
      <c r="D864" s="46"/>
      <c r="E864" s="46"/>
    </row>
    <row r="865" spans="1:5" ht="12.75">
      <c r="A865" s="46"/>
      <c r="B865" s="46"/>
      <c r="C865" s="46"/>
      <c r="D865" s="46"/>
      <c r="E865" s="46"/>
    </row>
    <row r="866" spans="1:5" ht="12.75">
      <c r="A866" s="46"/>
      <c r="B866" s="46"/>
      <c r="C866" s="46"/>
      <c r="D866" s="46"/>
      <c r="E866" s="46"/>
    </row>
    <row r="867" spans="1:5" ht="12.75">
      <c r="A867" s="46"/>
      <c r="B867" s="46"/>
      <c r="C867" s="46"/>
      <c r="D867" s="46"/>
      <c r="E867" s="46"/>
    </row>
    <row r="868" spans="1:5" ht="12.75">
      <c r="A868" s="46"/>
      <c r="B868" s="46"/>
      <c r="C868" s="46"/>
      <c r="D868" s="46"/>
      <c r="E868" s="46"/>
    </row>
    <row r="869" spans="1:5" ht="12.75">
      <c r="A869" s="46"/>
      <c r="B869" s="46"/>
      <c r="C869" s="46"/>
      <c r="D869" s="46"/>
      <c r="E869" s="46"/>
    </row>
    <row r="870" spans="1:5" ht="12.75">
      <c r="A870" s="46"/>
      <c r="B870" s="46"/>
      <c r="C870" s="46"/>
      <c r="D870" s="46"/>
      <c r="E870" s="46"/>
    </row>
    <row r="871" spans="1:5" ht="12.75">
      <c r="A871" s="46"/>
      <c r="B871" s="46"/>
      <c r="C871" s="46"/>
      <c r="D871" s="46"/>
      <c r="E871" s="46"/>
    </row>
    <row r="872" spans="1:5" ht="12.75">
      <c r="A872" s="46"/>
      <c r="B872" s="46"/>
      <c r="C872" s="46"/>
      <c r="D872" s="46"/>
      <c r="E872" s="46"/>
    </row>
    <row r="873" spans="1:5" ht="12.75">
      <c r="A873" s="46"/>
      <c r="B873" s="46"/>
      <c r="C873" s="46"/>
      <c r="D873" s="46"/>
      <c r="E873" s="46"/>
    </row>
    <row r="874" spans="1:5" ht="12.75">
      <c r="A874" s="46"/>
      <c r="B874" s="46"/>
      <c r="C874" s="46"/>
      <c r="D874" s="46"/>
      <c r="E874" s="46"/>
    </row>
    <row r="875" spans="1:5" ht="12.75">
      <c r="A875" s="46"/>
      <c r="B875" s="46"/>
      <c r="C875" s="46"/>
      <c r="D875" s="46"/>
      <c r="E875" s="46"/>
    </row>
    <row r="876" spans="1:5" ht="12.75">
      <c r="A876" s="46"/>
      <c r="B876" s="46"/>
      <c r="C876" s="46"/>
      <c r="D876" s="46"/>
      <c r="E876" s="46"/>
    </row>
    <row r="877" spans="1:5" ht="12.75">
      <c r="A877" s="46"/>
      <c r="B877" s="46"/>
      <c r="C877" s="46"/>
      <c r="D877" s="46"/>
      <c r="E877" s="46"/>
    </row>
    <row r="878" spans="1:5" ht="12.75">
      <c r="A878" s="46"/>
      <c r="B878" s="46"/>
      <c r="C878" s="46"/>
      <c r="D878" s="46"/>
      <c r="E878" s="46"/>
    </row>
    <row r="879" spans="1:5" ht="12.75">
      <c r="A879" s="46"/>
      <c r="B879" s="46"/>
      <c r="C879" s="46"/>
      <c r="D879" s="46"/>
      <c r="E879" s="46"/>
    </row>
    <row r="880" spans="1:5" ht="12.75">
      <c r="A880" s="46"/>
      <c r="B880" s="46"/>
      <c r="C880" s="46"/>
      <c r="D880" s="46"/>
      <c r="E880" s="46"/>
    </row>
    <row r="881" spans="1:5" ht="12.75">
      <c r="A881" s="46"/>
      <c r="B881" s="46"/>
      <c r="C881" s="46"/>
      <c r="D881" s="46"/>
      <c r="E881" s="46"/>
    </row>
    <row r="882" spans="1:5" ht="12.75">
      <c r="A882" s="46"/>
      <c r="B882" s="46"/>
      <c r="C882" s="46"/>
      <c r="D882" s="46"/>
      <c r="E882" s="46"/>
    </row>
    <row r="883" spans="1:5" ht="12.75">
      <c r="A883" s="46"/>
      <c r="B883" s="46"/>
      <c r="C883" s="46"/>
      <c r="D883" s="46"/>
      <c r="E883" s="46"/>
    </row>
    <row r="884" spans="1:5" ht="12.75">
      <c r="A884" s="46"/>
      <c r="B884" s="46"/>
      <c r="C884" s="46"/>
      <c r="D884" s="46"/>
      <c r="E884" s="46"/>
    </row>
    <row r="885" spans="1:5" ht="12.75">
      <c r="A885" s="46"/>
      <c r="B885" s="46"/>
      <c r="C885" s="46"/>
      <c r="D885" s="46"/>
      <c r="E885" s="46"/>
    </row>
    <row r="886" spans="1:5" ht="12.75">
      <c r="A886" s="46"/>
      <c r="B886" s="46"/>
      <c r="C886" s="46"/>
      <c r="D886" s="46"/>
      <c r="E886" s="46"/>
    </row>
    <row r="887" spans="1:5" ht="12.75">
      <c r="A887" s="46"/>
      <c r="B887" s="46"/>
      <c r="C887" s="46"/>
      <c r="D887" s="46"/>
      <c r="E887" s="46"/>
    </row>
    <row r="888" spans="1:5" ht="12.75">
      <c r="A888" s="46"/>
      <c r="B888" s="46"/>
      <c r="C888" s="46"/>
      <c r="D888" s="46"/>
      <c r="E888" s="46"/>
    </row>
    <row r="889" spans="1:5" ht="12.75">
      <c r="A889" s="46"/>
      <c r="B889" s="46"/>
      <c r="C889" s="46"/>
      <c r="D889" s="46"/>
      <c r="E889" s="46"/>
    </row>
    <row r="890" spans="1:5" ht="12.75">
      <c r="A890" s="46"/>
      <c r="B890" s="46"/>
      <c r="C890" s="46"/>
      <c r="D890" s="46"/>
      <c r="E890" s="46"/>
    </row>
    <row r="891" spans="1:5" ht="12.75">
      <c r="A891" s="46"/>
      <c r="B891" s="46"/>
      <c r="C891" s="46"/>
      <c r="D891" s="46"/>
      <c r="E891" s="46"/>
    </row>
    <row r="892" spans="1:5" ht="12.75">
      <c r="A892" s="46"/>
      <c r="B892" s="46"/>
      <c r="C892" s="46"/>
      <c r="D892" s="46"/>
      <c r="E892" s="46"/>
    </row>
    <row r="893" spans="1:5" ht="12.75">
      <c r="A893" s="46"/>
      <c r="B893" s="46"/>
      <c r="C893" s="46"/>
      <c r="D893" s="46"/>
      <c r="E893" s="46"/>
    </row>
    <row r="894" spans="1:5" ht="12.75">
      <c r="A894" s="46"/>
      <c r="B894" s="46"/>
      <c r="C894" s="46"/>
      <c r="D894" s="46"/>
      <c r="E894" s="46"/>
    </row>
    <row r="895" spans="1:5" ht="12.75">
      <c r="A895" s="46"/>
      <c r="B895" s="46"/>
      <c r="C895" s="46"/>
      <c r="D895" s="46"/>
      <c r="E895" s="46"/>
    </row>
    <row r="896" spans="1:5" ht="12.75">
      <c r="A896" s="46"/>
      <c r="B896" s="46"/>
      <c r="C896" s="46"/>
      <c r="D896" s="46"/>
      <c r="E896" s="46"/>
    </row>
    <row r="897" spans="1:5" ht="12.75">
      <c r="A897" s="46"/>
      <c r="B897" s="46"/>
      <c r="C897" s="46"/>
      <c r="D897" s="46"/>
      <c r="E897" s="46"/>
    </row>
    <row r="898" spans="1:5" ht="12.75">
      <c r="A898" s="46"/>
      <c r="B898" s="46"/>
      <c r="C898" s="46"/>
      <c r="D898" s="46"/>
      <c r="E898" s="46"/>
    </row>
    <row r="899" spans="1:5" ht="12.75">
      <c r="A899" s="46"/>
      <c r="B899" s="46"/>
      <c r="C899" s="46"/>
      <c r="D899" s="46"/>
      <c r="E899" s="46"/>
    </row>
    <row r="900" spans="1:5" ht="12.75">
      <c r="A900" s="46"/>
      <c r="B900" s="46"/>
      <c r="C900" s="46"/>
      <c r="D900" s="46"/>
      <c r="E900" s="46"/>
    </row>
    <row r="901" spans="1:5" ht="12.75">
      <c r="A901" s="46"/>
      <c r="B901" s="46"/>
      <c r="C901" s="46"/>
      <c r="D901" s="46"/>
      <c r="E901" s="46"/>
    </row>
    <row r="902" spans="1:5" ht="12.75">
      <c r="A902" s="46"/>
      <c r="B902" s="46"/>
      <c r="C902" s="46"/>
      <c r="D902" s="46"/>
      <c r="E902" s="46"/>
    </row>
    <row r="903" spans="1:5" ht="12.75">
      <c r="A903" s="46"/>
      <c r="B903" s="46"/>
      <c r="C903" s="46"/>
      <c r="D903" s="46"/>
      <c r="E903" s="46"/>
    </row>
    <row r="904" spans="1:5" ht="12.75">
      <c r="A904" s="46"/>
      <c r="B904" s="46"/>
      <c r="C904" s="46"/>
      <c r="D904" s="46"/>
      <c r="E904" s="46"/>
    </row>
    <row r="905" spans="1:5" ht="12.75">
      <c r="A905" s="46"/>
      <c r="B905" s="46"/>
      <c r="C905" s="46"/>
      <c r="D905" s="46"/>
      <c r="E905" s="46"/>
    </row>
    <row r="906" spans="1:5" ht="12.75">
      <c r="A906" s="46"/>
      <c r="B906" s="46"/>
      <c r="C906" s="46"/>
      <c r="D906" s="46"/>
      <c r="E906" s="46"/>
    </row>
    <row r="907" spans="1:5" ht="12.75">
      <c r="A907" s="46"/>
      <c r="B907" s="46"/>
      <c r="C907" s="46"/>
      <c r="D907" s="46"/>
      <c r="E907" s="46"/>
    </row>
    <row r="908" spans="1:5" ht="12.75">
      <c r="A908" s="46"/>
      <c r="B908" s="46"/>
      <c r="C908" s="46"/>
      <c r="D908" s="46"/>
      <c r="E908" s="46"/>
    </row>
    <row r="909" spans="1:5" ht="12.75">
      <c r="A909" s="46"/>
      <c r="B909" s="46"/>
      <c r="C909" s="46"/>
      <c r="D909" s="46"/>
      <c r="E909" s="46"/>
    </row>
    <row r="910" spans="1:5" ht="12.75">
      <c r="A910" s="46"/>
      <c r="B910" s="46"/>
      <c r="C910" s="46"/>
      <c r="D910" s="46"/>
      <c r="E910" s="46"/>
    </row>
    <row r="911" spans="1:5" ht="12.75">
      <c r="A911" s="46"/>
      <c r="B911" s="46"/>
      <c r="C911" s="46"/>
      <c r="D911" s="46"/>
      <c r="E911" s="46"/>
    </row>
    <row r="912" spans="1:5" ht="12.75">
      <c r="A912" s="46"/>
      <c r="B912" s="46"/>
      <c r="C912" s="46"/>
      <c r="D912" s="46"/>
      <c r="E912" s="46"/>
    </row>
    <row r="913" spans="1:5" ht="12.75">
      <c r="A913" s="46"/>
      <c r="B913" s="46"/>
      <c r="C913" s="46"/>
      <c r="D913" s="46"/>
      <c r="E913" s="46"/>
    </row>
    <row r="914" spans="1:5" ht="12.75">
      <c r="A914" s="46"/>
      <c r="B914" s="46"/>
      <c r="C914" s="46"/>
      <c r="D914" s="46"/>
      <c r="E914" s="46"/>
    </row>
    <row r="915" spans="1:5" ht="12.75">
      <c r="A915" s="46"/>
      <c r="B915" s="46"/>
      <c r="C915" s="46"/>
      <c r="D915" s="46"/>
      <c r="E915" s="46"/>
    </row>
    <row r="916" spans="1:5" ht="12.75">
      <c r="A916" s="46"/>
      <c r="B916" s="46"/>
      <c r="C916" s="46"/>
      <c r="D916" s="46"/>
      <c r="E916" s="46"/>
    </row>
    <row r="917" spans="1:5" ht="12.75">
      <c r="A917" s="46"/>
      <c r="B917" s="46"/>
      <c r="C917" s="46"/>
      <c r="D917" s="46"/>
      <c r="E917" s="46"/>
    </row>
    <row r="918" spans="1:5" ht="12.75">
      <c r="A918" s="46"/>
      <c r="B918" s="46"/>
      <c r="C918" s="46"/>
      <c r="D918" s="46"/>
      <c r="E918" s="46"/>
    </row>
    <row r="919" spans="1:5" ht="12.75">
      <c r="A919" s="46"/>
      <c r="B919" s="46"/>
      <c r="C919" s="46"/>
      <c r="D919" s="46"/>
      <c r="E919" s="46"/>
    </row>
    <row r="920" spans="1:5" ht="12.75">
      <c r="A920" s="46"/>
      <c r="B920" s="46"/>
      <c r="C920" s="46"/>
      <c r="D920" s="46"/>
      <c r="E920" s="46"/>
    </row>
    <row r="921" spans="1:5" ht="12.75">
      <c r="A921" s="46"/>
      <c r="B921" s="46"/>
      <c r="C921" s="46"/>
      <c r="D921" s="46"/>
      <c r="E921" s="46"/>
    </row>
    <row r="922" spans="1:5" ht="12.75">
      <c r="A922" s="46"/>
      <c r="B922" s="46"/>
      <c r="C922" s="46"/>
      <c r="D922" s="46"/>
      <c r="E922" s="46"/>
    </row>
    <row r="923" spans="1:5" ht="12.75">
      <c r="A923" s="46"/>
      <c r="B923" s="46"/>
      <c r="C923" s="46"/>
      <c r="D923" s="46"/>
      <c r="E923" s="46"/>
    </row>
    <row r="924" spans="1:5" ht="12.75">
      <c r="A924" s="46"/>
      <c r="B924" s="46"/>
      <c r="C924" s="46"/>
      <c r="D924" s="46"/>
      <c r="E924" s="46"/>
    </row>
    <row r="925" spans="1:5" ht="12.75">
      <c r="A925" s="46"/>
      <c r="B925" s="46"/>
      <c r="C925" s="46"/>
      <c r="D925" s="46"/>
      <c r="E925" s="46"/>
    </row>
    <row r="926" spans="1:5" ht="12.75">
      <c r="A926" s="46"/>
      <c r="B926" s="46"/>
      <c r="C926" s="46"/>
      <c r="D926" s="46"/>
      <c r="E926" s="46"/>
    </row>
    <row r="927" spans="1:5" ht="12.75">
      <c r="A927" s="46"/>
      <c r="B927" s="46"/>
      <c r="C927" s="46"/>
      <c r="D927" s="46"/>
      <c r="E927" s="46"/>
    </row>
    <row r="928" spans="1:5" ht="12.75">
      <c r="A928" s="46"/>
      <c r="B928" s="46"/>
      <c r="C928" s="46"/>
      <c r="D928" s="46"/>
      <c r="E928" s="46"/>
    </row>
    <row r="929" spans="1:5" ht="12.75">
      <c r="A929" s="46"/>
      <c r="B929" s="46"/>
      <c r="C929" s="46"/>
      <c r="D929" s="46"/>
      <c r="E929" s="46"/>
    </row>
    <row r="930" spans="1:5" ht="12.75">
      <c r="A930" s="46"/>
      <c r="B930" s="46"/>
      <c r="C930" s="46"/>
      <c r="D930" s="46"/>
      <c r="E930" s="46"/>
    </row>
    <row r="931" spans="1:5" ht="12.75">
      <c r="A931" s="46"/>
      <c r="B931" s="46"/>
      <c r="C931" s="46"/>
      <c r="D931" s="46"/>
      <c r="E931" s="46"/>
    </row>
    <row r="932" spans="1:5" ht="12.75">
      <c r="A932" s="46"/>
      <c r="B932" s="46"/>
      <c r="C932" s="46"/>
      <c r="D932" s="46"/>
      <c r="E932" s="46"/>
    </row>
    <row r="933" spans="1:5" ht="12.75">
      <c r="A933" s="46"/>
      <c r="B933" s="46"/>
      <c r="C933" s="46"/>
      <c r="D933" s="46"/>
      <c r="E933" s="46"/>
    </row>
    <row r="934" spans="1:5" ht="12.75">
      <c r="A934" s="46"/>
      <c r="B934" s="46"/>
      <c r="C934" s="46"/>
      <c r="D934" s="46"/>
      <c r="E934" s="46"/>
    </row>
    <row r="935" spans="1:5" ht="12.75">
      <c r="A935" s="46"/>
      <c r="B935" s="46"/>
      <c r="C935" s="46"/>
      <c r="D935" s="46"/>
      <c r="E935" s="46"/>
    </row>
    <row r="936" spans="1:5" ht="12.75">
      <c r="A936" s="46"/>
      <c r="B936" s="46"/>
      <c r="C936" s="46"/>
      <c r="D936" s="46"/>
      <c r="E936" s="46"/>
    </row>
    <row r="937" spans="1:5" ht="12.75">
      <c r="A937" s="46"/>
      <c r="B937" s="46"/>
      <c r="C937" s="46"/>
      <c r="D937" s="46"/>
      <c r="E937" s="46"/>
    </row>
    <row r="938" spans="1:5" ht="12.75">
      <c r="A938" s="46"/>
      <c r="B938" s="46"/>
      <c r="C938" s="46"/>
      <c r="D938" s="46"/>
      <c r="E938" s="46"/>
    </row>
    <row r="939" spans="1:5" ht="12.75">
      <c r="A939" s="46"/>
      <c r="B939" s="46"/>
      <c r="C939" s="46"/>
      <c r="D939" s="46"/>
      <c r="E939" s="46"/>
    </row>
    <row r="940" spans="1:5" ht="12.75">
      <c r="A940" s="46"/>
      <c r="B940" s="46"/>
      <c r="C940" s="46"/>
      <c r="D940" s="46"/>
      <c r="E940" s="46"/>
    </row>
    <row r="941" spans="1:5" ht="12.75">
      <c r="A941" s="46"/>
      <c r="B941" s="46"/>
      <c r="C941" s="46"/>
      <c r="D941" s="46"/>
      <c r="E941" s="46"/>
    </row>
    <row r="942" spans="1:5" ht="12.75">
      <c r="A942" s="46"/>
      <c r="B942" s="46"/>
      <c r="C942" s="46"/>
      <c r="D942" s="46"/>
      <c r="E942" s="46"/>
    </row>
    <row r="943" spans="1:5" ht="12.75">
      <c r="A943" s="46"/>
      <c r="B943" s="46"/>
      <c r="C943" s="46"/>
      <c r="D943" s="46"/>
      <c r="E943" s="46"/>
    </row>
    <row r="944" spans="1:5" ht="12.75">
      <c r="A944" s="46"/>
      <c r="B944" s="46"/>
      <c r="C944" s="46"/>
      <c r="D944" s="46"/>
      <c r="E944" s="46"/>
    </row>
    <row r="945" spans="1:5" ht="12.75">
      <c r="A945" s="46"/>
      <c r="B945" s="46"/>
      <c r="C945" s="46"/>
      <c r="D945" s="46"/>
      <c r="E945" s="46"/>
    </row>
    <row r="946" spans="1:5" ht="12.75">
      <c r="A946" s="46"/>
      <c r="B946" s="46"/>
      <c r="C946" s="46"/>
      <c r="D946" s="46"/>
      <c r="E946" s="46"/>
    </row>
    <row r="947" spans="1:5" ht="12.75">
      <c r="A947" s="46"/>
      <c r="B947" s="46"/>
      <c r="C947" s="46"/>
      <c r="D947" s="46"/>
      <c r="E947" s="46"/>
    </row>
    <row r="948" spans="1:5" ht="12.75">
      <c r="A948" s="46"/>
      <c r="B948" s="46"/>
      <c r="C948" s="46"/>
      <c r="D948" s="46"/>
      <c r="E948" s="46"/>
    </row>
    <row r="949" spans="1:5" ht="12.75">
      <c r="A949" s="46"/>
      <c r="B949" s="46"/>
      <c r="C949" s="46"/>
      <c r="D949" s="46"/>
      <c r="E949" s="46"/>
    </row>
    <row r="950" spans="1:5" ht="12.75">
      <c r="A950" s="46"/>
      <c r="B950" s="46"/>
      <c r="C950" s="46"/>
      <c r="D950" s="46"/>
      <c r="E950" s="46"/>
    </row>
    <row r="951" spans="1:5" ht="12.75">
      <c r="A951" s="46"/>
      <c r="B951" s="46"/>
      <c r="C951" s="46"/>
      <c r="D951" s="46"/>
      <c r="E951" s="46"/>
    </row>
    <row r="952" spans="1:5" ht="12.75">
      <c r="A952" s="46"/>
      <c r="B952" s="46"/>
      <c r="C952" s="46"/>
      <c r="D952" s="46"/>
      <c r="E952" s="46"/>
    </row>
    <row r="953" spans="1:5" ht="12.75">
      <c r="A953" s="46"/>
      <c r="B953" s="46"/>
      <c r="C953" s="46"/>
      <c r="D953" s="46"/>
      <c r="E953" s="46"/>
    </row>
    <row r="954" spans="1:5" ht="12.75">
      <c r="A954" s="46"/>
      <c r="B954" s="46"/>
      <c r="C954" s="46"/>
      <c r="D954" s="46"/>
      <c r="E954" s="46"/>
    </row>
    <row r="955" spans="1:5" ht="12.75">
      <c r="A955" s="46"/>
      <c r="B955" s="46"/>
      <c r="C955" s="46"/>
      <c r="D955" s="46"/>
      <c r="E955" s="46"/>
    </row>
    <row r="956" spans="1:5" ht="12.75">
      <c r="A956" s="46"/>
      <c r="B956" s="46"/>
      <c r="C956" s="46"/>
      <c r="D956" s="46"/>
      <c r="E956" s="46"/>
    </row>
    <row r="957" spans="1:5" ht="12.75">
      <c r="A957" s="46"/>
      <c r="B957" s="46"/>
      <c r="C957" s="46"/>
      <c r="D957" s="46"/>
      <c r="E957" s="46"/>
    </row>
    <row r="958" spans="1:5" ht="12.75">
      <c r="A958" s="46"/>
      <c r="B958" s="46"/>
      <c r="C958" s="46"/>
      <c r="D958" s="46"/>
      <c r="E958" s="46"/>
    </row>
    <row r="959" spans="1:5" ht="12.75">
      <c r="A959" s="46"/>
      <c r="B959" s="46"/>
      <c r="C959" s="46"/>
      <c r="D959" s="46"/>
      <c r="E959" s="46"/>
    </row>
    <row r="960" spans="1:5" ht="12.75">
      <c r="A960" s="46"/>
      <c r="B960" s="46"/>
      <c r="C960" s="46"/>
      <c r="D960" s="46"/>
      <c r="E960" s="46"/>
    </row>
    <row r="961" spans="1:5" ht="12.75">
      <c r="A961" s="46"/>
      <c r="B961" s="46"/>
      <c r="C961" s="46"/>
      <c r="D961" s="46"/>
      <c r="E961" s="46"/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M471"/>
  <sheetViews>
    <sheetView showGridLines="0" workbookViewId="0" topLeftCell="A352">
      <selection activeCell="B358" sqref="B358:E369"/>
    </sheetView>
  </sheetViews>
  <sheetFormatPr defaultColWidth="9.00390625" defaultRowHeight="12.75"/>
  <cols>
    <col min="1" max="1" width="9.125" style="1" customWidth="1"/>
    <col min="2" max="2" width="5.375" style="2" customWidth="1"/>
    <col min="3" max="3" width="8.875" style="3" customWidth="1"/>
    <col min="4" max="4" width="44.00390625" style="2" customWidth="1"/>
    <col min="5" max="5" width="15.625" style="2" customWidth="1"/>
    <col min="6" max="6" width="12.625" style="2" customWidth="1"/>
    <col min="7" max="7" width="14.625" style="2" customWidth="1"/>
    <col min="8" max="8" width="10.75390625" style="2" bestFit="1" customWidth="1"/>
    <col min="9" max="11" width="9.625" style="2" bestFit="1" customWidth="1"/>
    <col min="12" max="12" width="11.125" style="2" customWidth="1"/>
    <col min="13" max="13" width="9.125" style="2" customWidth="1"/>
    <col min="14" max="16384" width="9.125" style="1" customWidth="1"/>
  </cols>
  <sheetData>
    <row r="2" ht="12.75">
      <c r="E2" s="149" t="s">
        <v>182</v>
      </c>
    </row>
    <row r="3" ht="12.75">
      <c r="E3" s="136" t="s">
        <v>258</v>
      </c>
    </row>
    <row r="4" ht="12.75">
      <c r="E4" s="137"/>
    </row>
    <row r="5" spans="2:13" ht="12.75">
      <c r="B5" s="233"/>
      <c r="C5" s="234"/>
      <c r="D5" s="234" t="s">
        <v>259</v>
      </c>
      <c r="E5" s="235"/>
      <c r="M5" s="1"/>
    </row>
    <row r="6" spans="2:13" ht="13.5" thickBot="1">
      <c r="B6" s="233"/>
      <c r="C6" s="236"/>
      <c r="D6" s="5"/>
      <c r="E6" s="5"/>
      <c r="M6" s="1"/>
    </row>
    <row r="7" spans="2:13" ht="13.5" thickBot="1">
      <c r="B7" s="233"/>
      <c r="C7" s="237"/>
      <c r="D7" s="238" t="s">
        <v>260</v>
      </c>
      <c r="E7" s="238">
        <f>SUM(E64,E70,E80,E97,E106,E131,E153,E158,E166,E171,E248,E261,E306,E317,E334,E358,E370)</f>
        <v>55710911</v>
      </c>
      <c r="M7" s="1"/>
    </row>
    <row r="8" spans="2:13" ht="13.5" thickBot="1">
      <c r="B8" s="233"/>
      <c r="C8" s="237"/>
      <c r="D8" s="236"/>
      <c r="E8" s="236"/>
      <c r="M8" s="1"/>
    </row>
    <row r="9" spans="2:13" ht="13.5" thickBot="1">
      <c r="B9" s="233"/>
      <c r="C9" s="237"/>
      <c r="D9" s="239" t="s">
        <v>261</v>
      </c>
      <c r="E9" s="238">
        <f>SUM(E10:E11)</f>
        <v>55710911</v>
      </c>
      <c r="F9" s="240"/>
      <c r="M9" s="1"/>
    </row>
    <row r="10" spans="2:13" ht="12.75">
      <c r="B10" s="233"/>
      <c r="C10" s="237"/>
      <c r="D10" s="241" t="s">
        <v>262</v>
      </c>
      <c r="E10" s="242">
        <f>SUM(E65,E71,E81,E98,E107,E132,E154,E159,E167,E172,E249,E263,E307,E318,E335,E359,E371)</f>
        <v>43884411</v>
      </c>
      <c r="F10" s="240"/>
      <c r="M10" s="1"/>
    </row>
    <row r="11" spans="2:13" ht="13.5" thickBot="1">
      <c r="B11" s="233"/>
      <c r="C11" s="237"/>
      <c r="D11" s="243" t="s">
        <v>263</v>
      </c>
      <c r="E11" s="244">
        <f>SUM(E82,E108,E133,E173,E262,E319,E336,E372)</f>
        <v>11826500</v>
      </c>
      <c r="F11" s="240"/>
      <c r="L11" s="1"/>
      <c r="M11" s="1"/>
    </row>
    <row r="12" spans="2:13" ht="13.5" thickBot="1">
      <c r="B12" s="233"/>
      <c r="C12" s="237"/>
      <c r="D12" s="245"/>
      <c r="E12" s="236"/>
      <c r="F12" s="240"/>
      <c r="L12" s="1"/>
      <c r="M12" s="1"/>
    </row>
    <row r="13" spans="2:13" ht="13.5" thickBot="1">
      <c r="B13" s="233"/>
      <c r="C13" s="237"/>
      <c r="D13" s="246" t="s">
        <v>264</v>
      </c>
      <c r="E13" s="238">
        <f>SUM(E14)</f>
        <v>1548722</v>
      </c>
      <c r="F13" s="240"/>
      <c r="M13" s="1"/>
    </row>
    <row r="14" spans="2:13" ht="13.5" thickBot="1">
      <c r="B14" s="233"/>
      <c r="C14" s="237"/>
      <c r="D14" s="243" t="s">
        <v>265</v>
      </c>
      <c r="E14" s="244">
        <v>1548722</v>
      </c>
      <c r="F14" s="236"/>
      <c r="M14" s="1"/>
    </row>
    <row r="15" spans="2:5" ht="13.5" thickBot="1">
      <c r="B15" s="233"/>
      <c r="C15" s="237"/>
      <c r="D15" s="236"/>
      <c r="E15" s="236"/>
    </row>
    <row r="16" spans="2:5" ht="13.5" thickBot="1">
      <c r="B16" s="233"/>
      <c r="C16" s="237"/>
      <c r="D16" s="238" t="s">
        <v>266</v>
      </c>
      <c r="E16" s="238">
        <f>SUM(E7,E13)</f>
        <v>57259633</v>
      </c>
    </row>
    <row r="17" spans="2:13" ht="13.5" thickBot="1">
      <c r="B17" s="233"/>
      <c r="C17" s="237"/>
      <c r="D17" s="236"/>
      <c r="E17" s="236"/>
      <c r="F17" s="233"/>
      <c r="L17" s="1"/>
      <c r="M17" s="1"/>
    </row>
    <row r="18" spans="2:13" ht="13.5" thickBot="1">
      <c r="B18" s="233"/>
      <c r="C18" s="237"/>
      <c r="D18" s="238" t="s">
        <v>267</v>
      </c>
      <c r="E18" s="238">
        <f>SUM('[1]ProjDOCHODY WŁASNE zał.1'!$D$13)</f>
        <v>45765060.151999995</v>
      </c>
      <c r="F18" s="233"/>
      <c r="L18" s="1"/>
      <c r="M18" s="1"/>
    </row>
    <row r="19" spans="2:5" ht="13.5" thickBot="1">
      <c r="B19" s="233"/>
      <c r="C19" s="237"/>
      <c r="D19" s="236"/>
      <c r="E19" s="236"/>
    </row>
    <row r="20" spans="2:5" ht="13.5" thickBot="1">
      <c r="B20" s="233"/>
      <c r="C20" s="237"/>
      <c r="D20" s="239" t="s">
        <v>268</v>
      </c>
      <c r="E20" s="247">
        <f>SUM(E22,E48,E49)</f>
        <v>11494573</v>
      </c>
    </row>
    <row r="21" spans="2:5" ht="12.75">
      <c r="B21" s="233"/>
      <c r="C21" s="237"/>
      <c r="D21" s="239"/>
      <c r="E21" s="247"/>
    </row>
    <row r="22" spans="2:5" ht="12.75">
      <c r="B22" s="233"/>
      <c r="C22" s="237"/>
      <c r="D22" s="248" t="s">
        <v>269</v>
      </c>
      <c r="E22" s="249">
        <f>SUM(E24,E40)</f>
        <v>10318600</v>
      </c>
    </row>
    <row r="23" spans="2:5" ht="12.75">
      <c r="B23" s="233"/>
      <c r="C23" s="237"/>
      <c r="D23" s="248"/>
      <c r="E23" s="249"/>
    </row>
    <row r="24" spans="2:5" ht="12.75">
      <c r="B24" s="233"/>
      <c r="C24" s="237"/>
      <c r="D24" s="250" t="s">
        <v>270</v>
      </c>
      <c r="E24" s="249">
        <f>SUM(E25:E39)</f>
        <v>7598680</v>
      </c>
    </row>
    <row r="25" spans="2:5" ht="12.75">
      <c r="B25" s="233"/>
      <c r="C25" s="237"/>
      <c r="D25" s="251" t="s">
        <v>271</v>
      </c>
      <c r="E25" s="252">
        <f>1500000-134000</f>
        <v>1366000</v>
      </c>
    </row>
    <row r="26" spans="2:5" ht="12.75">
      <c r="B26" s="233"/>
      <c r="C26" s="237"/>
      <c r="D26" s="251" t="s">
        <v>272</v>
      </c>
      <c r="E26" s="253">
        <f>650000-52800</f>
        <v>597200</v>
      </c>
    </row>
    <row r="27" spans="2:5" ht="12.75">
      <c r="B27" s="233"/>
      <c r="C27" s="237"/>
      <c r="D27" s="251" t="s">
        <v>273</v>
      </c>
      <c r="E27" s="253">
        <f>300000-30000</f>
        <v>270000</v>
      </c>
    </row>
    <row r="28" spans="2:5" ht="12.75">
      <c r="B28" s="233"/>
      <c r="C28" s="237"/>
      <c r="D28" s="251" t="s">
        <v>274</v>
      </c>
      <c r="E28" s="253">
        <f>30000-2000</f>
        <v>28000</v>
      </c>
    </row>
    <row r="29" spans="2:5" ht="12.75">
      <c r="B29" s="233"/>
      <c r="C29" s="237"/>
      <c r="D29" s="251" t="s">
        <v>275</v>
      </c>
      <c r="E29" s="253">
        <f>50000-4100</f>
        <v>45900</v>
      </c>
    </row>
    <row r="30" spans="2:5" ht="22.5">
      <c r="B30" s="233"/>
      <c r="C30" s="237"/>
      <c r="D30" s="251" t="s">
        <v>276</v>
      </c>
      <c r="E30" s="253">
        <f>20000-4000</f>
        <v>16000</v>
      </c>
    </row>
    <row r="31" spans="2:5" ht="12.75">
      <c r="B31" s="233"/>
      <c r="C31" s="237"/>
      <c r="D31" s="254" t="s">
        <v>277</v>
      </c>
      <c r="E31" s="253">
        <f>35000-3000</f>
        <v>32000</v>
      </c>
    </row>
    <row r="32" spans="2:5" ht="12.75">
      <c r="B32" s="233"/>
      <c r="C32" s="237"/>
      <c r="D32" s="254" t="s">
        <v>278</v>
      </c>
      <c r="E32" s="253">
        <f>300000-25000</f>
        <v>275000</v>
      </c>
    </row>
    <row r="33" spans="2:5" ht="12.75">
      <c r="B33" s="233"/>
      <c r="C33" s="237"/>
      <c r="D33" s="254" t="s">
        <v>279</v>
      </c>
      <c r="E33" s="253">
        <f>300000-25000</f>
        <v>275000</v>
      </c>
    </row>
    <row r="34" spans="2:5" ht="12.75">
      <c r="B34" s="233"/>
      <c r="C34" s="237"/>
      <c r="D34" s="254" t="s">
        <v>280</v>
      </c>
      <c r="E34" s="253">
        <f>500000-36000</f>
        <v>464000</v>
      </c>
    </row>
    <row r="35" spans="2:5" ht="12.75">
      <c r="B35" s="233"/>
      <c r="C35" s="237"/>
      <c r="D35" s="254" t="s">
        <v>281</v>
      </c>
      <c r="E35" s="253">
        <f>60000-2500</f>
        <v>57500</v>
      </c>
    </row>
    <row r="36" spans="2:5" ht="12.75">
      <c r="B36" s="233"/>
      <c r="C36" s="237"/>
      <c r="D36" s="254" t="s">
        <v>282</v>
      </c>
      <c r="E36" s="253">
        <f>1300000-110000</f>
        <v>1190000</v>
      </c>
    </row>
    <row r="37" spans="2:5" ht="12.75">
      <c r="B37" s="233"/>
      <c r="C37" s="237"/>
      <c r="D37" s="254" t="s">
        <v>283</v>
      </c>
      <c r="E37" s="253">
        <f>100000-8000</f>
        <v>92000</v>
      </c>
    </row>
    <row r="38" spans="2:5" ht="12.75">
      <c r="B38" s="233"/>
      <c r="C38" s="237"/>
      <c r="D38" s="254" t="s">
        <v>284</v>
      </c>
      <c r="E38" s="253">
        <f>3120080-230000</f>
        <v>2890080</v>
      </c>
    </row>
    <row r="39" spans="2:5" ht="12.75">
      <c r="B39" s="233"/>
      <c r="C39" s="237"/>
      <c r="D39" s="255"/>
      <c r="E39" s="249"/>
    </row>
    <row r="40" spans="2:5" ht="12.75">
      <c r="B40" s="233"/>
      <c r="C40" s="237"/>
      <c r="D40" s="250" t="s">
        <v>285</v>
      </c>
      <c r="E40" s="249">
        <f>SUM(E41:E47)</f>
        <v>2719920</v>
      </c>
    </row>
    <row r="41" spans="2:5" ht="12.75">
      <c r="B41" s="233"/>
      <c r="C41" s="237"/>
      <c r="D41" s="251" t="s">
        <v>273</v>
      </c>
      <c r="E41" s="253">
        <v>600000</v>
      </c>
    </row>
    <row r="42" spans="2:5" ht="22.5">
      <c r="B42" s="233"/>
      <c r="C42" s="237"/>
      <c r="D42" s="251" t="s">
        <v>276</v>
      </c>
      <c r="E42" s="253">
        <v>80000</v>
      </c>
    </row>
    <row r="43" spans="2:5" ht="12.75">
      <c r="B43" s="233"/>
      <c r="C43" s="237"/>
      <c r="D43" s="254" t="s">
        <v>278</v>
      </c>
      <c r="E43" s="253">
        <v>400000</v>
      </c>
    </row>
    <row r="44" spans="2:5" ht="12.75">
      <c r="B44" s="233"/>
      <c r="C44" s="237"/>
      <c r="D44" s="254" t="s">
        <v>279</v>
      </c>
      <c r="E44" s="253">
        <v>400000</v>
      </c>
    </row>
    <row r="45" spans="2:5" ht="12.75">
      <c r="B45" s="233"/>
      <c r="C45" s="237"/>
      <c r="D45" s="254" t="s">
        <v>280</v>
      </c>
      <c r="E45" s="253">
        <v>500000</v>
      </c>
    </row>
    <row r="46" spans="2:5" ht="12.75">
      <c r="B46" s="233"/>
      <c r="C46" s="237"/>
      <c r="D46" s="254" t="s">
        <v>284</v>
      </c>
      <c r="E46" s="253">
        <v>739920</v>
      </c>
    </row>
    <row r="47" spans="2:5" ht="12.75">
      <c r="B47" s="233"/>
      <c r="C47" s="237"/>
      <c r="D47" s="255"/>
      <c r="E47" s="249"/>
    </row>
    <row r="48" spans="2:5" ht="12.75">
      <c r="B48" s="233"/>
      <c r="C48" s="237"/>
      <c r="D48" s="248" t="s">
        <v>286</v>
      </c>
      <c r="E48" s="249"/>
    </row>
    <row r="49" spans="2:5" ht="13.5" thickBot="1">
      <c r="B49" s="233"/>
      <c r="C49" s="237"/>
      <c r="D49" s="256" t="s">
        <v>149</v>
      </c>
      <c r="E49" s="257">
        <v>1175973</v>
      </c>
    </row>
    <row r="50" spans="2:5" ht="13.5" thickBot="1">
      <c r="B50" s="233"/>
      <c r="C50" s="237"/>
      <c r="D50" s="236"/>
      <c r="E50" s="236"/>
    </row>
    <row r="51" spans="2:5" ht="13.5" thickBot="1">
      <c r="B51" s="233"/>
      <c r="C51" s="237"/>
      <c r="D51" s="238" t="s">
        <v>287</v>
      </c>
      <c r="E51" s="238">
        <f>SUM(E18,E20)</f>
        <v>57259633.151999995</v>
      </c>
    </row>
    <row r="52" spans="2:5" ht="13.5" thickBot="1">
      <c r="B52" s="233"/>
      <c r="C52" s="237"/>
      <c r="D52" s="236"/>
      <c r="E52" s="236"/>
    </row>
    <row r="53" spans="2:5" ht="13.5" thickBot="1">
      <c r="B53" s="233"/>
      <c r="C53" s="237"/>
      <c r="D53" s="246" t="s">
        <v>288</v>
      </c>
      <c r="E53" s="238">
        <f>SUM(E51-E16)</f>
        <v>0.15199999511241913</v>
      </c>
    </row>
    <row r="54" spans="2:5" ht="12.75">
      <c r="B54" s="233"/>
      <c r="C54" s="237"/>
      <c r="D54" s="245"/>
      <c r="E54" s="236"/>
    </row>
    <row r="55" spans="2:5" ht="12.75">
      <c r="B55" s="233"/>
      <c r="C55" s="237"/>
      <c r="D55" s="245"/>
      <c r="E55" s="236"/>
    </row>
    <row r="56" spans="2:5" ht="12.75">
      <c r="B56" s="233"/>
      <c r="C56" s="237"/>
      <c r="D56" s="245"/>
      <c r="E56" s="236"/>
    </row>
    <row r="57" spans="2:5" ht="12.75">
      <c r="B57" s="233"/>
      <c r="C57" s="237"/>
      <c r="D57" s="245"/>
      <c r="E57" s="236"/>
    </row>
    <row r="58" spans="2:5" ht="12.75">
      <c r="B58" s="233"/>
      <c r="C58" s="237"/>
      <c r="D58" s="245"/>
      <c r="E58" s="236"/>
    </row>
    <row r="59" spans="2:5" ht="12.75">
      <c r="B59" s="233"/>
      <c r="C59" s="237"/>
      <c r="D59" s="245"/>
      <c r="E59" s="236"/>
    </row>
    <row r="60" spans="2:5" ht="13.5" thickBot="1">
      <c r="B60" s="233"/>
      <c r="C60" s="237"/>
      <c r="D60" s="233"/>
      <c r="E60" s="233"/>
    </row>
    <row r="61" spans="2:5" ht="12.75">
      <c r="B61" s="260"/>
      <c r="C61" s="261"/>
      <c r="D61" s="260"/>
      <c r="E61" s="262" t="s">
        <v>135</v>
      </c>
    </row>
    <row r="62" spans="2:5" ht="22.5">
      <c r="B62" s="250" t="s">
        <v>136</v>
      </c>
      <c r="C62" s="263" t="s">
        <v>137</v>
      </c>
      <c r="D62" s="264" t="s">
        <v>186</v>
      </c>
      <c r="E62" s="265" t="s">
        <v>289</v>
      </c>
    </row>
    <row r="63" spans="2:5" ht="13.5" thickBot="1">
      <c r="B63" s="316"/>
      <c r="C63" s="311"/>
      <c r="D63" s="316"/>
      <c r="E63" s="637">
        <v>2005</v>
      </c>
    </row>
    <row r="64" spans="2:5" ht="12.75">
      <c r="B64" s="267" t="s">
        <v>290</v>
      </c>
      <c r="C64" s="268"/>
      <c r="D64" s="269" t="s">
        <v>291</v>
      </c>
      <c r="E64" s="270">
        <f>SUM(E65)</f>
        <v>21220</v>
      </c>
    </row>
    <row r="65" spans="2:5" ht="13.5" thickBot="1">
      <c r="B65" s="271"/>
      <c r="C65" s="272"/>
      <c r="D65" s="273" t="s">
        <v>262</v>
      </c>
      <c r="E65" s="274">
        <f>SUM(E66,E68)</f>
        <v>21220</v>
      </c>
    </row>
    <row r="66" spans="2:5" ht="13.5" thickBot="1">
      <c r="B66" s="275"/>
      <c r="C66" s="276" t="s">
        <v>292</v>
      </c>
      <c r="D66" s="277" t="s">
        <v>293</v>
      </c>
      <c r="E66" s="257">
        <f>SUM(E67)</f>
        <v>1220</v>
      </c>
    </row>
    <row r="67" spans="2:5" ht="13.5" thickBot="1">
      <c r="B67" s="278"/>
      <c r="C67" s="237"/>
      <c r="D67" s="279" t="s">
        <v>294</v>
      </c>
      <c r="E67" s="280">
        <v>1220</v>
      </c>
    </row>
    <row r="68" spans="2:5" ht="13.5" thickBot="1">
      <c r="B68" s="281"/>
      <c r="C68" s="282" t="s">
        <v>295</v>
      </c>
      <c r="D68" s="283" t="s">
        <v>296</v>
      </c>
      <c r="E68" s="257">
        <f>SUM(E69)</f>
        <v>20000</v>
      </c>
    </row>
    <row r="69" spans="2:5" ht="13.5" thickBot="1">
      <c r="B69" s="281"/>
      <c r="C69" s="237"/>
      <c r="D69" s="245" t="s">
        <v>297</v>
      </c>
      <c r="E69" s="253">
        <v>20000</v>
      </c>
    </row>
    <row r="70" spans="2:5" ht="12.75">
      <c r="B70" s="284">
        <v>600</v>
      </c>
      <c r="C70" s="285"/>
      <c r="D70" s="269" t="s">
        <v>139</v>
      </c>
      <c r="E70" s="270">
        <f>SUM(E71)</f>
        <v>2546000</v>
      </c>
    </row>
    <row r="71" spans="2:5" ht="13.5" thickBot="1">
      <c r="B71" s="286"/>
      <c r="C71" s="287"/>
      <c r="D71" s="288" t="s">
        <v>262</v>
      </c>
      <c r="E71" s="289">
        <f>SUM(E72,E74,E77)</f>
        <v>2546000</v>
      </c>
    </row>
    <row r="72" spans="2:5" ht="13.5" thickBot="1">
      <c r="B72" s="290"/>
      <c r="C72" s="282">
        <v>60004</v>
      </c>
      <c r="D72" s="283" t="s">
        <v>298</v>
      </c>
      <c r="E72" s="238">
        <f>SUM(E73)</f>
        <v>2196000</v>
      </c>
    </row>
    <row r="73" spans="2:5" ht="13.5" thickBot="1">
      <c r="B73" s="281"/>
      <c r="C73" s="291"/>
      <c r="D73" s="292" t="s">
        <v>299</v>
      </c>
      <c r="E73" s="293">
        <v>2196000</v>
      </c>
    </row>
    <row r="74" spans="2:5" ht="13.5" thickBot="1">
      <c r="B74" s="281"/>
      <c r="C74" s="282">
        <v>60014</v>
      </c>
      <c r="D74" s="294" t="s">
        <v>489</v>
      </c>
      <c r="E74" s="238">
        <f>SUM(E75)</f>
        <v>100000</v>
      </c>
    </row>
    <row r="75" spans="2:5" ht="12.75">
      <c r="B75" s="281"/>
      <c r="C75" s="237"/>
      <c r="D75" s="245" t="s">
        <v>300</v>
      </c>
      <c r="E75" s="295">
        <f>SUM(E76)</f>
        <v>100000</v>
      </c>
    </row>
    <row r="76" spans="2:5" ht="23.25" thickBot="1">
      <c r="B76" s="281"/>
      <c r="C76" s="237"/>
      <c r="D76" s="245" t="s">
        <v>301</v>
      </c>
      <c r="E76" s="296">
        <v>100000</v>
      </c>
    </row>
    <row r="77" spans="2:5" ht="13.5" thickBot="1">
      <c r="B77" s="281"/>
      <c r="C77" s="282">
        <v>60016</v>
      </c>
      <c r="D77" s="294" t="s">
        <v>302</v>
      </c>
      <c r="E77" s="238">
        <f>SUM(E78)</f>
        <v>250000</v>
      </c>
    </row>
    <row r="78" spans="2:5" ht="12.75">
      <c r="B78" s="281"/>
      <c r="C78" s="237"/>
      <c r="D78" s="245" t="s">
        <v>303</v>
      </c>
      <c r="E78" s="297">
        <f>SUM(E79)</f>
        <v>250000</v>
      </c>
    </row>
    <row r="79" spans="2:5" ht="23.25" thickBot="1">
      <c r="B79" s="281"/>
      <c r="C79" s="237"/>
      <c r="D79" s="245" t="s">
        <v>304</v>
      </c>
      <c r="E79" s="298">
        <v>250000</v>
      </c>
    </row>
    <row r="80" spans="2:5" ht="12.75">
      <c r="B80" s="284">
        <v>700</v>
      </c>
      <c r="C80" s="268"/>
      <c r="D80" s="269" t="s">
        <v>305</v>
      </c>
      <c r="E80" s="270">
        <f>SUM(E81:E82)</f>
        <v>3870000</v>
      </c>
    </row>
    <row r="81" spans="2:5" ht="12.75">
      <c r="B81" s="286"/>
      <c r="C81" s="299"/>
      <c r="D81" s="288" t="s">
        <v>262</v>
      </c>
      <c r="E81" s="289">
        <f>SUM(E93)</f>
        <v>340000</v>
      </c>
    </row>
    <row r="82" spans="2:5" ht="13.5" thickBot="1">
      <c r="B82" s="300"/>
      <c r="C82" s="272"/>
      <c r="D82" s="273" t="s">
        <v>263</v>
      </c>
      <c r="E82" s="274">
        <f>SUM(E84,E94)</f>
        <v>3530000</v>
      </c>
    </row>
    <row r="83" spans="2:5" ht="12.75">
      <c r="B83" s="290"/>
      <c r="C83" s="301">
        <v>70001</v>
      </c>
      <c r="D83" s="292" t="s">
        <v>306</v>
      </c>
      <c r="E83" s="247">
        <f>SUM(E84)</f>
        <v>3230000</v>
      </c>
    </row>
    <row r="84" spans="2:5" ht="13.5" thickBot="1">
      <c r="B84" s="281"/>
      <c r="C84" s="302"/>
      <c r="D84" s="277" t="s">
        <v>263</v>
      </c>
      <c r="E84" s="303">
        <f>SUM(E85)</f>
        <v>3230000</v>
      </c>
    </row>
    <row r="85" spans="2:5" ht="12.75">
      <c r="B85" s="281"/>
      <c r="C85" s="237"/>
      <c r="D85" s="245" t="s">
        <v>307</v>
      </c>
      <c r="E85" s="249">
        <f>SUM(E86:E91)</f>
        <v>3230000</v>
      </c>
    </row>
    <row r="86" spans="2:5" ht="12.75">
      <c r="B86" s="281"/>
      <c r="C86" s="237"/>
      <c r="D86" s="304" t="s">
        <v>271</v>
      </c>
      <c r="E86" s="296">
        <v>1500000</v>
      </c>
    </row>
    <row r="87" spans="2:5" ht="12.75">
      <c r="B87" s="281"/>
      <c r="C87" s="237"/>
      <c r="D87" s="304" t="s">
        <v>272</v>
      </c>
      <c r="E87" s="296">
        <v>650000</v>
      </c>
    </row>
    <row r="88" spans="2:5" ht="12.75">
      <c r="B88" s="281"/>
      <c r="C88" s="237"/>
      <c r="D88" s="304" t="s">
        <v>273</v>
      </c>
      <c r="E88" s="296">
        <v>900000</v>
      </c>
    </row>
    <row r="89" spans="2:5" ht="12.75">
      <c r="B89" s="281"/>
      <c r="C89" s="237"/>
      <c r="D89" s="304" t="s">
        <v>274</v>
      </c>
      <c r="E89" s="296">
        <v>30000</v>
      </c>
    </row>
    <row r="90" spans="2:5" ht="12.75">
      <c r="B90" s="281"/>
      <c r="C90" s="237"/>
      <c r="D90" s="304" t="s">
        <v>275</v>
      </c>
      <c r="E90" s="296">
        <v>50000</v>
      </c>
    </row>
    <row r="91" spans="2:5" ht="23.25" thickBot="1">
      <c r="B91" s="281"/>
      <c r="C91" s="237"/>
      <c r="D91" s="304" t="s">
        <v>276</v>
      </c>
      <c r="E91" s="296">
        <v>100000</v>
      </c>
    </row>
    <row r="92" spans="2:5" ht="12.75">
      <c r="B92" s="281"/>
      <c r="C92" s="301">
        <v>70005</v>
      </c>
      <c r="D92" s="292" t="s">
        <v>308</v>
      </c>
      <c r="E92" s="247">
        <f>SUM(E93,E94)</f>
        <v>640000</v>
      </c>
    </row>
    <row r="93" spans="2:5" ht="12.75">
      <c r="B93" s="281"/>
      <c r="C93" s="305"/>
      <c r="D93" s="245" t="s">
        <v>262</v>
      </c>
      <c r="E93" s="306">
        <f>SUM(E95)</f>
        <v>340000</v>
      </c>
    </row>
    <row r="94" spans="2:5" ht="13.5" thickBot="1">
      <c r="B94" s="281"/>
      <c r="C94" s="302"/>
      <c r="D94" s="277" t="s">
        <v>263</v>
      </c>
      <c r="E94" s="307">
        <f>SUM(E96)</f>
        <v>300000</v>
      </c>
    </row>
    <row r="95" spans="2:5" ht="12.75">
      <c r="B95" s="281"/>
      <c r="C95" s="237"/>
      <c r="D95" s="245" t="s">
        <v>294</v>
      </c>
      <c r="E95" s="308">
        <v>340000</v>
      </c>
    </row>
    <row r="96" spans="2:5" ht="13.5" thickBot="1">
      <c r="B96" s="281"/>
      <c r="C96" s="237"/>
      <c r="D96" s="245" t="s">
        <v>309</v>
      </c>
      <c r="E96" s="308">
        <v>300000</v>
      </c>
    </row>
    <row r="97" spans="2:5" ht="12.75">
      <c r="B97" s="284">
        <v>710</v>
      </c>
      <c r="C97" s="268"/>
      <c r="D97" s="309" t="s">
        <v>310</v>
      </c>
      <c r="E97" s="270">
        <f>SUM(E98)</f>
        <v>195000</v>
      </c>
    </row>
    <row r="98" spans="2:5" ht="13.5" thickBot="1">
      <c r="B98" s="300"/>
      <c r="C98" s="272"/>
      <c r="D98" s="310" t="s">
        <v>262</v>
      </c>
      <c r="E98" s="274">
        <f>SUM(E99,E101,E103)</f>
        <v>195000</v>
      </c>
    </row>
    <row r="99" spans="2:5" ht="13.5" thickBot="1">
      <c r="B99" s="281"/>
      <c r="C99" s="311">
        <v>71004</v>
      </c>
      <c r="D99" s="277" t="s">
        <v>311</v>
      </c>
      <c r="E99" s="257">
        <f>SUM(E100)</f>
        <v>70000</v>
      </c>
    </row>
    <row r="100" spans="2:5" ht="13.5" thickBot="1">
      <c r="B100" s="281"/>
      <c r="C100" s="237"/>
      <c r="D100" s="245" t="s">
        <v>294</v>
      </c>
      <c r="E100" s="253">
        <v>70000</v>
      </c>
    </row>
    <row r="101" spans="2:5" ht="23.25" thickBot="1">
      <c r="B101" s="281"/>
      <c r="C101" s="282">
        <v>71013</v>
      </c>
      <c r="D101" s="294" t="s">
        <v>312</v>
      </c>
      <c r="E101" s="238">
        <f>SUM(E102)</f>
        <v>70000</v>
      </c>
    </row>
    <row r="102" spans="2:5" ht="13.5" thickBot="1">
      <c r="B102" s="281"/>
      <c r="C102" s="237"/>
      <c r="D102" s="245" t="s">
        <v>313</v>
      </c>
      <c r="E102" s="312">
        <v>70000</v>
      </c>
    </row>
    <row r="103" spans="2:5" ht="13.5" thickBot="1">
      <c r="B103" s="281"/>
      <c r="C103" s="282">
        <v>71035</v>
      </c>
      <c r="D103" s="294" t="s">
        <v>314</v>
      </c>
      <c r="E103" s="238">
        <f>SUM(E104)</f>
        <v>55000</v>
      </c>
    </row>
    <row r="104" spans="2:5" ht="12.75">
      <c r="B104" s="281"/>
      <c r="C104" s="237"/>
      <c r="D104" s="313" t="s">
        <v>315</v>
      </c>
      <c r="E104" s="295">
        <f>SUM(E105)</f>
        <v>55000</v>
      </c>
    </row>
    <row r="105" spans="2:5" ht="23.25" thickBot="1">
      <c r="B105" s="281"/>
      <c r="C105" s="237"/>
      <c r="D105" s="245" t="s">
        <v>316</v>
      </c>
      <c r="E105" s="296">
        <v>55000</v>
      </c>
    </row>
    <row r="106" spans="2:5" ht="12.75">
      <c r="B106" s="284">
        <v>750</v>
      </c>
      <c r="C106" s="268"/>
      <c r="D106" s="269" t="s">
        <v>140</v>
      </c>
      <c r="E106" s="270">
        <f>SUM(E107:E108)</f>
        <v>6805268</v>
      </c>
    </row>
    <row r="107" spans="2:5" ht="12.75">
      <c r="B107" s="286"/>
      <c r="C107" s="299"/>
      <c r="D107" s="288" t="s">
        <v>262</v>
      </c>
      <c r="E107" s="289">
        <f>SUM(E109,E112,E126)</f>
        <v>6405268</v>
      </c>
    </row>
    <row r="108" spans="2:5" ht="13.5" thickBot="1">
      <c r="B108" s="300"/>
      <c r="C108" s="272"/>
      <c r="D108" s="273" t="s">
        <v>263</v>
      </c>
      <c r="E108" s="274">
        <f>SUM(E113,E127)</f>
        <v>400000</v>
      </c>
    </row>
    <row r="109" spans="2:5" ht="13.5" thickBot="1">
      <c r="B109" s="290"/>
      <c r="C109" s="282">
        <v>75022</v>
      </c>
      <c r="D109" s="283" t="s">
        <v>317</v>
      </c>
      <c r="E109" s="238">
        <f>SUM(E110)</f>
        <v>333134</v>
      </c>
    </row>
    <row r="110" spans="2:5" ht="13.5" thickBot="1">
      <c r="B110" s="281"/>
      <c r="C110" s="237"/>
      <c r="D110" s="245" t="s">
        <v>313</v>
      </c>
      <c r="E110" s="314">
        <v>333134</v>
      </c>
    </row>
    <row r="111" spans="2:5" ht="12.75">
      <c r="B111" s="281"/>
      <c r="C111" s="301">
        <v>75023</v>
      </c>
      <c r="D111" s="315" t="s">
        <v>318</v>
      </c>
      <c r="E111" s="247">
        <f>SUM(E112:E113)</f>
        <v>5956034</v>
      </c>
    </row>
    <row r="112" spans="2:5" ht="12.75">
      <c r="B112" s="281"/>
      <c r="C112" s="266"/>
      <c r="D112" s="245" t="s">
        <v>262</v>
      </c>
      <c r="E112" s="264">
        <f>SUM(E114)</f>
        <v>5756034</v>
      </c>
    </row>
    <row r="113" spans="2:5" ht="13.5" thickBot="1">
      <c r="B113" s="281"/>
      <c r="C113" s="311"/>
      <c r="D113" s="277" t="s">
        <v>263</v>
      </c>
      <c r="E113" s="316">
        <f>SUM(E122)</f>
        <v>200000</v>
      </c>
    </row>
    <row r="114" spans="2:5" ht="12.75">
      <c r="B114" s="281"/>
      <c r="C114" s="237"/>
      <c r="D114" s="245" t="s">
        <v>319</v>
      </c>
      <c r="E114" s="249">
        <f>SUM(E115,E120,E121)</f>
        <v>5756034</v>
      </c>
    </row>
    <row r="115" spans="2:5" ht="12.75">
      <c r="B115" s="281"/>
      <c r="C115" s="237"/>
      <c r="D115" s="236" t="s">
        <v>320</v>
      </c>
      <c r="E115" s="264">
        <f>SUM(E116:E119)</f>
        <v>4492784</v>
      </c>
    </row>
    <row r="116" spans="2:5" ht="13.5" thickBot="1">
      <c r="B116" s="329"/>
      <c r="C116" s="258"/>
      <c r="D116" s="628" t="s">
        <v>321</v>
      </c>
      <c r="E116" s="629">
        <v>3526084</v>
      </c>
    </row>
    <row r="117" spans="2:5" ht="12.75">
      <c r="B117" s="290"/>
      <c r="C117" s="291"/>
      <c r="D117" s="631" t="s">
        <v>322</v>
      </c>
      <c r="E117" s="632">
        <v>590000</v>
      </c>
    </row>
    <row r="118" spans="2:5" ht="12.75">
      <c r="B118" s="281"/>
      <c r="C118" s="237"/>
      <c r="D118" s="304" t="s">
        <v>323</v>
      </c>
      <c r="E118" s="317">
        <v>88700</v>
      </c>
    </row>
    <row r="119" spans="2:5" ht="12.75">
      <c r="B119" s="281"/>
      <c r="C119" s="237"/>
      <c r="D119" s="304" t="s">
        <v>324</v>
      </c>
      <c r="E119" s="317">
        <v>288000</v>
      </c>
    </row>
    <row r="120" spans="2:5" ht="12.75">
      <c r="B120" s="281"/>
      <c r="C120" s="237"/>
      <c r="D120" s="245" t="s">
        <v>325</v>
      </c>
      <c r="E120" s="264">
        <v>90000</v>
      </c>
    </row>
    <row r="121" spans="2:5" ht="12.75">
      <c r="B121" s="281"/>
      <c r="C121" s="237"/>
      <c r="D121" s="245" t="s">
        <v>326</v>
      </c>
      <c r="E121" s="264">
        <v>1173250</v>
      </c>
    </row>
    <row r="122" spans="2:5" ht="12.75">
      <c r="B122" s="281"/>
      <c r="C122" s="237"/>
      <c r="D122" s="245" t="s">
        <v>263</v>
      </c>
      <c r="E122" s="318">
        <f>SUM(E123:E124)</f>
        <v>200000</v>
      </c>
    </row>
    <row r="123" spans="2:5" ht="22.5">
      <c r="B123" s="281"/>
      <c r="C123" s="237"/>
      <c r="D123" s="319" t="s">
        <v>327</v>
      </c>
      <c r="E123" s="296">
        <v>200000</v>
      </c>
    </row>
    <row r="124" spans="2:5" ht="13.5" thickBot="1">
      <c r="B124" s="281"/>
      <c r="C124" s="237"/>
      <c r="D124" s="319"/>
      <c r="E124" s="296"/>
    </row>
    <row r="125" spans="2:5" ht="12.75">
      <c r="B125" s="281"/>
      <c r="C125" s="301">
        <v>75095</v>
      </c>
      <c r="D125" s="315" t="s">
        <v>328</v>
      </c>
      <c r="E125" s="247">
        <f>SUM(E126:E127)</f>
        <v>516100</v>
      </c>
    </row>
    <row r="126" spans="2:5" ht="12.75">
      <c r="B126" s="281"/>
      <c r="C126" s="266"/>
      <c r="D126" s="245" t="s">
        <v>262</v>
      </c>
      <c r="E126" s="264">
        <f>SUM(E128)</f>
        <v>316100</v>
      </c>
    </row>
    <row r="127" spans="2:5" ht="13.5" thickBot="1">
      <c r="B127" s="281"/>
      <c r="C127" s="311"/>
      <c r="D127" s="277" t="s">
        <v>263</v>
      </c>
      <c r="E127" s="316">
        <f>SUM(E129)</f>
        <v>200000</v>
      </c>
    </row>
    <row r="128" spans="2:5" ht="12.75">
      <c r="B128" s="281"/>
      <c r="C128" s="237"/>
      <c r="D128" s="245" t="s">
        <v>297</v>
      </c>
      <c r="E128" s="320">
        <v>316100</v>
      </c>
    </row>
    <row r="129" spans="2:5" ht="12.75">
      <c r="B129" s="281"/>
      <c r="C129" s="237"/>
      <c r="D129" s="245" t="s">
        <v>263</v>
      </c>
      <c r="E129" s="308">
        <f>SUM(E130)</f>
        <v>200000</v>
      </c>
    </row>
    <row r="130" spans="2:5" ht="23.25" thickBot="1">
      <c r="B130" s="281"/>
      <c r="C130" s="237"/>
      <c r="D130" s="321" t="s">
        <v>329</v>
      </c>
      <c r="E130" s="303">
        <v>200000</v>
      </c>
    </row>
    <row r="131" spans="2:5" ht="12.75">
      <c r="B131" s="284">
        <v>754</v>
      </c>
      <c r="C131" s="268"/>
      <c r="D131" s="322" t="s">
        <v>205</v>
      </c>
      <c r="E131" s="270">
        <f>SUM(E132:E133)</f>
        <v>1443872</v>
      </c>
    </row>
    <row r="132" spans="2:7" ht="12.75">
      <c r="B132" s="286"/>
      <c r="C132" s="299"/>
      <c r="D132" s="288" t="s">
        <v>262</v>
      </c>
      <c r="E132" s="289">
        <f>SUM(E134,E137,E140)</f>
        <v>1443872</v>
      </c>
      <c r="G132" s="240"/>
    </row>
    <row r="133" spans="2:5" ht="13.5" thickBot="1">
      <c r="B133" s="300"/>
      <c r="C133" s="272"/>
      <c r="D133" s="273" t="s">
        <v>263</v>
      </c>
      <c r="E133" s="274">
        <f>SUM(E141)</f>
        <v>0</v>
      </c>
    </row>
    <row r="134" spans="2:5" ht="13.5" thickBot="1">
      <c r="B134" s="281"/>
      <c r="C134" s="282">
        <v>75412</v>
      </c>
      <c r="D134" s="294" t="s">
        <v>330</v>
      </c>
      <c r="E134" s="238">
        <f>SUM(E135)</f>
        <v>50000</v>
      </c>
    </row>
    <row r="135" spans="2:5" ht="12.75">
      <c r="B135" s="281"/>
      <c r="C135" s="237"/>
      <c r="D135" s="245" t="s">
        <v>319</v>
      </c>
      <c r="E135" s="308">
        <f>SUM(E136)</f>
        <v>50000</v>
      </c>
    </row>
    <row r="136" spans="2:5" ht="13.5" thickBot="1">
      <c r="B136" s="281"/>
      <c r="C136" s="237"/>
      <c r="D136" s="323" t="s">
        <v>331</v>
      </c>
      <c r="E136" s="296">
        <v>50000</v>
      </c>
    </row>
    <row r="137" spans="2:5" ht="13.5" thickBot="1">
      <c r="B137" s="281"/>
      <c r="C137" s="282">
        <v>75414</v>
      </c>
      <c r="D137" s="294" t="s">
        <v>332</v>
      </c>
      <c r="E137" s="324">
        <f>SUM(E138)</f>
        <v>20000</v>
      </c>
    </row>
    <row r="138" spans="2:5" ht="13.5" thickBot="1">
      <c r="B138" s="281"/>
      <c r="C138" s="237"/>
      <c r="D138" s="245" t="s">
        <v>297</v>
      </c>
      <c r="E138" s="296">
        <v>20000</v>
      </c>
    </row>
    <row r="139" spans="2:5" ht="12.75">
      <c r="B139" s="281"/>
      <c r="C139" s="301">
        <v>75416</v>
      </c>
      <c r="D139" s="292" t="s">
        <v>333</v>
      </c>
      <c r="E139" s="314">
        <f>SUM(E140:E141)</f>
        <v>1373872</v>
      </c>
    </row>
    <row r="140" spans="2:5" ht="12.75">
      <c r="B140" s="281"/>
      <c r="C140" s="266"/>
      <c r="D140" s="245" t="s">
        <v>262</v>
      </c>
      <c r="E140" s="306">
        <f>SUM(E142)</f>
        <v>1373872</v>
      </c>
    </row>
    <row r="141" spans="2:5" ht="13.5" thickBot="1">
      <c r="B141" s="281"/>
      <c r="C141" s="311"/>
      <c r="D141" s="277" t="s">
        <v>263</v>
      </c>
      <c r="E141" s="307">
        <f>SUM(E151)</f>
        <v>0</v>
      </c>
    </row>
    <row r="142" spans="2:5" ht="12.75">
      <c r="B142" s="281"/>
      <c r="C142" s="237"/>
      <c r="D142" s="245" t="s">
        <v>319</v>
      </c>
      <c r="E142" s="249">
        <f>SUM(E143,E148,E149)</f>
        <v>1373872</v>
      </c>
    </row>
    <row r="143" spans="2:5" ht="12.75">
      <c r="B143" s="281"/>
      <c r="C143" s="237"/>
      <c r="D143" s="236" t="s">
        <v>320</v>
      </c>
      <c r="E143" s="264">
        <f>SUM(E144:E147)</f>
        <v>860100</v>
      </c>
    </row>
    <row r="144" spans="2:5" ht="12.75">
      <c r="B144" s="281"/>
      <c r="C144" s="237"/>
      <c r="D144" s="304" t="s">
        <v>321</v>
      </c>
      <c r="E144" s="317">
        <v>673500</v>
      </c>
    </row>
    <row r="145" spans="2:5" ht="12.75">
      <c r="B145" s="281"/>
      <c r="C145" s="237"/>
      <c r="D145" s="304" t="s">
        <v>322</v>
      </c>
      <c r="E145" s="317">
        <v>118700</v>
      </c>
    </row>
    <row r="146" spans="2:5" ht="12.75">
      <c r="B146" s="281"/>
      <c r="C146" s="237"/>
      <c r="D146" s="304" t="s">
        <v>323</v>
      </c>
      <c r="E146" s="317">
        <v>16900</v>
      </c>
    </row>
    <row r="147" spans="2:5" ht="12.75">
      <c r="B147" s="281"/>
      <c r="C147" s="237"/>
      <c r="D147" s="304" t="s">
        <v>324</v>
      </c>
      <c r="E147" s="317">
        <v>51000</v>
      </c>
    </row>
    <row r="148" spans="2:5" ht="12.75">
      <c r="B148" s="281"/>
      <c r="C148" s="237"/>
      <c r="D148" s="245" t="s">
        <v>325</v>
      </c>
      <c r="E148" s="264">
        <v>25692</v>
      </c>
    </row>
    <row r="149" spans="2:5" ht="12.75">
      <c r="B149" s="281"/>
      <c r="C149" s="237"/>
      <c r="D149" s="245" t="s">
        <v>326</v>
      </c>
      <c r="E149" s="264">
        <v>488080</v>
      </c>
    </row>
    <row r="150" spans="2:5" ht="12.75">
      <c r="B150" s="281"/>
      <c r="C150" s="237"/>
      <c r="D150" s="236"/>
      <c r="E150" s="318"/>
    </row>
    <row r="151" spans="2:5" ht="12.75">
      <c r="B151" s="281"/>
      <c r="C151" s="237"/>
      <c r="D151" s="245" t="s">
        <v>334</v>
      </c>
      <c r="E151" s="249"/>
    </row>
    <row r="152" spans="2:5" ht="13.5" thickBot="1">
      <c r="B152" s="281"/>
      <c r="C152" s="237"/>
      <c r="D152" s="233"/>
      <c r="E152" s="280"/>
    </row>
    <row r="153" spans="2:5" ht="45">
      <c r="B153" s="284">
        <v>756</v>
      </c>
      <c r="C153" s="268"/>
      <c r="D153" s="325" t="s">
        <v>335</v>
      </c>
      <c r="E153" s="270">
        <f>SUM(E154)</f>
        <v>27000</v>
      </c>
    </row>
    <row r="154" spans="2:5" ht="13.5" thickBot="1">
      <c r="B154" s="300"/>
      <c r="C154" s="272"/>
      <c r="D154" s="310" t="s">
        <v>262</v>
      </c>
      <c r="E154" s="274">
        <f>SUM(E155)</f>
        <v>27000</v>
      </c>
    </row>
    <row r="155" spans="2:5" ht="23.25" thickBot="1">
      <c r="B155" s="281"/>
      <c r="C155" s="311">
        <v>75647</v>
      </c>
      <c r="D155" s="326" t="s">
        <v>336</v>
      </c>
      <c r="E155" s="327">
        <f>SUM(E156)</f>
        <v>27000</v>
      </c>
    </row>
    <row r="156" spans="2:5" ht="12.75">
      <c r="B156" s="281"/>
      <c r="C156" s="237"/>
      <c r="D156" s="245" t="s">
        <v>337</v>
      </c>
      <c r="E156" s="295">
        <f>SUM(E157)</f>
        <v>27000</v>
      </c>
    </row>
    <row r="157" spans="2:5" ht="13.5" thickBot="1">
      <c r="B157" s="281"/>
      <c r="C157" s="237"/>
      <c r="D157" s="245" t="s">
        <v>338</v>
      </c>
      <c r="E157" s="296">
        <v>27000</v>
      </c>
    </row>
    <row r="158" spans="2:5" ht="12.75">
      <c r="B158" s="284">
        <v>757</v>
      </c>
      <c r="C158" s="268"/>
      <c r="D158" s="269" t="s">
        <v>339</v>
      </c>
      <c r="E158" s="270">
        <f>SUM(E159)</f>
        <v>486565</v>
      </c>
    </row>
    <row r="159" spans="2:5" ht="13.5" thickBot="1">
      <c r="B159" s="300"/>
      <c r="C159" s="272"/>
      <c r="D159" s="273" t="s">
        <v>262</v>
      </c>
      <c r="E159" s="274">
        <f>SUM(E163,E160)</f>
        <v>486565</v>
      </c>
    </row>
    <row r="160" spans="2:5" ht="23.25" thickBot="1">
      <c r="B160" s="281"/>
      <c r="C160" s="311">
        <v>75702</v>
      </c>
      <c r="D160" s="326" t="s">
        <v>490</v>
      </c>
      <c r="E160" s="238">
        <f>SUM(E161)</f>
        <v>378881</v>
      </c>
    </row>
    <row r="161" spans="2:5" ht="12.75">
      <c r="B161" s="281"/>
      <c r="C161" s="328"/>
      <c r="D161" s="245" t="s">
        <v>340</v>
      </c>
      <c r="E161" s="308">
        <f>SUM(E162)</f>
        <v>378881</v>
      </c>
    </row>
    <row r="162" spans="2:5" ht="13.5" thickBot="1">
      <c r="B162" s="281"/>
      <c r="C162" s="328"/>
      <c r="D162" s="245" t="s">
        <v>341</v>
      </c>
      <c r="E162" s="296">
        <v>378881</v>
      </c>
    </row>
    <row r="163" spans="2:5" ht="34.5" thickBot="1">
      <c r="B163" s="281"/>
      <c r="C163" s="282">
        <v>75704</v>
      </c>
      <c r="D163" s="283" t="s">
        <v>491</v>
      </c>
      <c r="E163" s="324">
        <f>SUM(E164)</f>
        <v>107684</v>
      </c>
    </row>
    <row r="164" spans="2:5" ht="12.75">
      <c r="B164" s="281"/>
      <c r="C164" s="237"/>
      <c r="D164" s="245" t="s">
        <v>340</v>
      </c>
      <c r="E164" s="308">
        <v>107684</v>
      </c>
    </row>
    <row r="165" spans="2:5" ht="13.5" thickBot="1">
      <c r="B165" s="281"/>
      <c r="C165" s="237"/>
      <c r="D165" s="245" t="s">
        <v>342</v>
      </c>
      <c r="E165" s="296">
        <f>SUM(E164)</f>
        <v>107684</v>
      </c>
    </row>
    <row r="166" spans="2:5" ht="12.75">
      <c r="B166" s="284">
        <v>758</v>
      </c>
      <c r="C166" s="268"/>
      <c r="D166" s="309" t="s">
        <v>343</v>
      </c>
      <c r="E166" s="270">
        <f>SUM(E167)</f>
        <v>200000</v>
      </c>
    </row>
    <row r="167" spans="2:5" ht="13.5" thickBot="1">
      <c r="B167" s="300"/>
      <c r="C167" s="272"/>
      <c r="D167" s="273" t="s">
        <v>262</v>
      </c>
      <c r="E167" s="274">
        <f>SUM(E168)</f>
        <v>200000</v>
      </c>
    </row>
    <row r="168" spans="2:5" ht="13.5" thickBot="1">
      <c r="B168" s="290"/>
      <c r="C168" s="282">
        <v>75818</v>
      </c>
      <c r="D168" s="283" t="s">
        <v>344</v>
      </c>
      <c r="E168" s="257">
        <f>SUM(E169)</f>
        <v>200000</v>
      </c>
    </row>
    <row r="169" spans="2:5" ht="12.75">
      <c r="B169" s="281"/>
      <c r="C169" s="630"/>
      <c r="D169" s="292" t="s">
        <v>345</v>
      </c>
      <c r="E169" s="293">
        <v>200000</v>
      </c>
    </row>
    <row r="170" spans="2:5" ht="13.5" thickBot="1">
      <c r="B170" s="329"/>
      <c r="C170" s="345"/>
      <c r="D170" s="326"/>
      <c r="E170" s="303"/>
    </row>
    <row r="171" spans="2:5" ht="12.75">
      <c r="B171" s="284">
        <v>801</v>
      </c>
      <c r="C171" s="268"/>
      <c r="D171" s="269" t="s">
        <v>234</v>
      </c>
      <c r="E171" s="270">
        <f>SUM(E172:E173)</f>
        <v>20468414</v>
      </c>
    </row>
    <row r="172" spans="2:5" ht="12.75">
      <c r="B172" s="286"/>
      <c r="C172" s="299"/>
      <c r="D172" s="288" t="s">
        <v>262</v>
      </c>
      <c r="E172" s="289">
        <f>SUM(E176,E212,E193,E222,E237,E239,E241)</f>
        <v>16569414</v>
      </c>
    </row>
    <row r="173" spans="2:5" ht="13.5" thickBot="1">
      <c r="B173" s="300"/>
      <c r="C173" s="272"/>
      <c r="D173" s="273" t="s">
        <v>263</v>
      </c>
      <c r="E173" s="274">
        <f>SUM(E175,E192,E223)</f>
        <v>3899000</v>
      </c>
    </row>
    <row r="174" spans="2:5" ht="12.75">
      <c r="B174" s="290"/>
      <c r="C174" s="301">
        <v>80101</v>
      </c>
      <c r="D174" s="292" t="s">
        <v>346</v>
      </c>
      <c r="E174" s="314">
        <f>SUM(E175,E176)</f>
        <v>6642233</v>
      </c>
    </row>
    <row r="175" spans="2:5" ht="12.75">
      <c r="B175" s="281"/>
      <c r="C175" s="266"/>
      <c r="D175" s="313" t="s">
        <v>263</v>
      </c>
      <c r="E175" s="264">
        <f>SUM(E188)</f>
        <v>135000</v>
      </c>
    </row>
    <row r="176" spans="2:5" ht="13.5" thickBot="1">
      <c r="B176" s="281"/>
      <c r="C176" s="311"/>
      <c r="D176" s="326" t="s">
        <v>262</v>
      </c>
      <c r="E176" s="316">
        <f>SUM(E177)</f>
        <v>6507233</v>
      </c>
    </row>
    <row r="177" spans="2:5" ht="12.75">
      <c r="B177" s="281"/>
      <c r="C177" s="237"/>
      <c r="D177" s="245" t="s">
        <v>319</v>
      </c>
      <c r="E177" s="318">
        <f>SUM(E178,E184,E185,E186)</f>
        <v>6507233</v>
      </c>
    </row>
    <row r="178" spans="2:5" ht="12.75">
      <c r="B178" s="281"/>
      <c r="C178" s="237"/>
      <c r="D178" s="245" t="s">
        <v>347</v>
      </c>
      <c r="E178" s="264">
        <f>SUM(E179:E183)</f>
        <v>5399723</v>
      </c>
    </row>
    <row r="179" spans="2:5" ht="12.75">
      <c r="B179" s="281"/>
      <c r="C179" s="237"/>
      <c r="D179" s="304" t="s">
        <v>348</v>
      </c>
      <c r="E179" s="317">
        <v>4154066</v>
      </c>
    </row>
    <row r="180" spans="2:5" ht="12.75">
      <c r="B180" s="281"/>
      <c r="C180" s="237"/>
      <c r="D180" s="304" t="s">
        <v>322</v>
      </c>
      <c r="E180" s="317">
        <v>792954</v>
      </c>
    </row>
    <row r="181" spans="2:5" ht="12.75">
      <c r="B181" s="281"/>
      <c r="C181" s="237"/>
      <c r="D181" s="304" t="s">
        <v>323</v>
      </c>
      <c r="E181" s="317">
        <v>108443</v>
      </c>
    </row>
    <row r="182" spans="2:5" ht="12.75">
      <c r="B182" s="281"/>
      <c r="C182" s="237"/>
      <c r="D182" s="304" t="s">
        <v>349</v>
      </c>
      <c r="E182" s="317">
        <v>500</v>
      </c>
    </row>
    <row r="183" spans="2:5" ht="12.75">
      <c r="B183" s="281"/>
      <c r="C183" s="237"/>
      <c r="D183" s="304" t="s">
        <v>324</v>
      </c>
      <c r="E183" s="317">
        <v>343760</v>
      </c>
    </row>
    <row r="184" spans="2:5" ht="12.75">
      <c r="B184" s="281"/>
      <c r="C184" s="237"/>
      <c r="D184" s="245" t="s">
        <v>325</v>
      </c>
      <c r="E184" s="264">
        <v>344969</v>
      </c>
    </row>
    <row r="185" spans="2:5" ht="12.75">
      <c r="B185" s="281"/>
      <c r="C185" s="237"/>
      <c r="D185" s="245" t="s">
        <v>326</v>
      </c>
      <c r="E185" s="264">
        <v>687541</v>
      </c>
    </row>
    <row r="186" spans="2:5" ht="22.5">
      <c r="B186" s="281"/>
      <c r="C186" s="237"/>
      <c r="D186" s="245" t="s">
        <v>350</v>
      </c>
      <c r="E186" s="264">
        <v>75000</v>
      </c>
    </row>
    <row r="187" spans="2:5" ht="12.75">
      <c r="B187" s="281"/>
      <c r="C187" s="237"/>
      <c r="D187" s="245"/>
      <c r="E187" s="264"/>
    </row>
    <row r="188" spans="2:5" ht="12.75">
      <c r="B188" s="281"/>
      <c r="C188" s="237"/>
      <c r="D188" s="245" t="s">
        <v>351</v>
      </c>
      <c r="E188" s="318">
        <f>SUM(E189,E190)</f>
        <v>135000</v>
      </c>
    </row>
    <row r="189" spans="2:5" ht="22.5">
      <c r="B189" s="281"/>
      <c r="C189" s="237"/>
      <c r="D189" s="331" t="s">
        <v>352</v>
      </c>
      <c r="E189" s="296">
        <v>100000</v>
      </c>
    </row>
    <row r="190" spans="2:5" ht="23.25" thickBot="1">
      <c r="B190" s="281"/>
      <c r="C190" s="237"/>
      <c r="D190" s="331" t="s">
        <v>353</v>
      </c>
      <c r="E190" s="296">
        <v>35000</v>
      </c>
    </row>
    <row r="191" spans="2:5" ht="12.75">
      <c r="B191" s="281"/>
      <c r="C191" s="301">
        <v>80104</v>
      </c>
      <c r="D191" s="292" t="s">
        <v>354</v>
      </c>
      <c r="E191" s="242">
        <f>SUM(E192:E193)</f>
        <v>7454560</v>
      </c>
    </row>
    <row r="192" spans="2:5" ht="12.75">
      <c r="B192" s="281"/>
      <c r="C192" s="266"/>
      <c r="D192" s="313" t="s">
        <v>263</v>
      </c>
      <c r="E192" s="332">
        <f>SUM(E205)</f>
        <v>2464000</v>
      </c>
    </row>
    <row r="193" spans="2:5" ht="13.5" thickBot="1">
      <c r="B193" s="281"/>
      <c r="C193" s="311"/>
      <c r="D193" s="326" t="s">
        <v>262</v>
      </c>
      <c r="E193" s="333">
        <f>SUM(E194)</f>
        <v>4990560</v>
      </c>
    </row>
    <row r="194" spans="2:5" ht="12.75">
      <c r="B194" s="281"/>
      <c r="C194" s="237"/>
      <c r="D194" s="245" t="s">
        <v>319</v>
      </c>
      <c r="E194" s="247">
        <f>SUM(E203,E202,E201,E200,E195)</f>
        <v>4990560</v>
      </c>
    </row>
    <row r="195" spans="2:5" ht="12.75">
      <c r="B195" s="281"/>
      <c r="C195" s="237"/>
      <c r="D195" s="245" t="s">
        <v>355</v>
      </c>
      <c r="E195" s="306">
        <f>SUM(E196,E197,E198,E199)</f>
        <v>3390490</v>
      </c>
    </row>
    <row r="196" spans="2:5" ht="12.75">
      <c r="B196" s="281"/>
      <c r="C196" s="237"/>
      <c r="D196" s="331" t="s">
        <v>348</v>
      </c>
      <c r="E196" s="317">
        <v>2611036</v>
      </c>
    </row>
    <row r="197" spans="2:5" ht="12.75">
      <c r="B197" s="281"/>
      <c r="C197" s="237"/>
      <c r="D197" s="331" t="s">
        <v>322</v>
      </c>
      <c r="E197" s="317">
        <v>495425</v>
      </c>
    </row>
    <row r="198" spans="2:5" ht="12.75">
      <c r="B198" s="281"/>
      <c r="C198" s="237"/>
      <c r="D198" s="331" t="s">
        <v>323</v>
      </c>
      <c r="E198" s="317">
        <v>68116</v>
      </c>
    </row>
    <row r="199" spans="2:5" ht="12.75">
      <c r="B199" s="281"/>
      <c r="C199" s="237"/>
      <c r="D199" s="331" t="s">
        <v>324</v>
      </c>
      <c r="E199" s="317">
        <v>215913</v>
      </c>
    </row>
    <row r="200" spans="2:5" ht="12.75">
      <c r="B200" s="281"/>
      <c r="C200" s="237"/>
      <c r="D200" s="245" t="s">
        <v>356</v>
      </c>
      <c r="E200" s="264">
        <v>202077</v>
      </c>
    </row>
    <row r="201" spans="2:5" ht="22.5">
      <c r="B201" s="281"/>
      <c r="C201" s="237"/>
      <c r="D201" s="245" t="s">
        <v>357</v>
      </c>
      <c r="E201" s="264">
        <v>150000</v>
      </c>
    </row>
    <row r="202" spans="2:5" ht="12.75">
      <c r="B202" s="281"/>
      <c r="C202" s="237"/>
      <c r="D202" s="245" t="s">
        <v>477</v>
      </c>
      <c r="E202" s="264">
        <v>3400</v>
      </c>
    </row>
    <row r="203" spans="2:5" ht="12.75">
      <c r="B203" s="281"/>
      <c r="C203" s="237"/>
      <c r="D203" s="245" t="s">
        <v>326</v>
      </c>
      <c r="E203" s="264">
        <v>1244593</v>
      </c>
    </row>
    <row r="204" spans="2:5" ht="12.75">
      <c r="B204" s="281"/>
      <c r="C204" s="237"/>
      <c r="D204" s="236"/>
      <c r="E204" s="253"/>
    </row>
    <row r="205" spans="2:5" ht="12.75">
      <c r="B205" s="281"/>
      <c r="C205" s="237"/>
      <c r="D205" s="245" t="s">
        <v>351</v>
      </c>
      <c r="E205" s="308">
        <f>SUM(E206:E210)</f>
        <v>2464000</v>
      </c>
    </row>
    <row r="206" spans="2:5" ht="22.5">
      <c r="B206" s="281"/>
      <c r="C206" s="237"/>
      <c r="D206" s="334" t="s">
        <v>358</v>
      </c>
      <c r="E206" s="296">
        <v>700000</v>
      </c>
    </row>
    <row r="207" spans="2:5" ht="22.5">
      <c r="B207" s="281"/>
      <c r="C207" s="237"/>
      <c r="D207" s="334" t="s">
        <v>359</v>
      </c>
      <c r="E207" s="296">
        <v>700000</v>
      </c>
    </row>
    <row r="208" spans="2:5" ht="22.5">
      <c r="B208" s="281"/>
      <c r="C208" s="237"/>
      <c r="D208" s="334" t="s">
        <v>360</v>
      </c>
      <c r="E208" s="296">
        <v>1000000</v>
      </c>
    </row>
    <row r="209" spans="2:5" ht="22.5">
      <c r="B209" s="281"/>
      <c r="C209" s="237"/>
      <c r="D209" s="331" t="s">
        <v>361</v>
      </c>
      <c r="E209" s="296">
        <v>60000</v>
      </c>
    </row>
    <row r="210" spans="2:5" ht="13.5" thickBot="1">
      <c r="B210" s="281"/>
      <c r="C210" s="237"/>
      <c r="D210" s="331" t="s">
        <v>362</v>
      </c>
      <c r="E210" s="296">
        <v>4000</v>
      </c>
    </row>
    <row r="211" spans="2:5" ht="12.75">
      <c r="B211" s="281"/>
      <c r="C211" s="301">
        <v>80104</v>
      </c>
      <c r="D211" s="292" t="s">
        <v>363</v>
      </c>
      <c r="E211" s="242">
        <f>SUM(E212:E212)</f>
        <v>63495</v>
      </c>
    </row>
    <row r="212" spans="2:5" ht="13.5" thickBot="1">
      <c r="B212" s="281"/>
      <c r="C212" s="311"/>
      <c r="D212" s="326" t="s">
        <v>262</v>
      </c>
      <c r="E212" s="244">
        <f>SUM(E213)</f>
        <v>63495</v>
      </c>
    </row>
    <row r="213" spans="2:5" ht="12.75">
      <c r="B213" s="281"/>
      <c r="C213" s="237"/>
      <c r="D213" s="245" t="s">
        <v>319</v>
      </c>
      <c r="E213" s="308">
        <f>SUM(E220,E219,E214)</f>
        <v>63495</v>
      </c>
    </row>
    <row r="214" spans="2:5" ht="12.75">
      <c r="B214" s="281"/>
      <c r="C214" s="237"/>
      <c r="D214" s="245" t="s">
        <v>355</v>
      </c>
      <c r="E214" s="264">
        <f>SUM(E215:E218)</f>
        <v>60410</v>
      </c>
    </row>
    <row r="215" spans="2:5" ht="12.75">
      <c r="B215" s="281"/>
      <c r="C215" s="237"/>
      <c r="D215" s="331" t="s">
        <v>348</v>
      </c>
      <c r="E215" s="296">
        <v>48557</v>
      </c>
    </row>
    <row r="216" spans="2:5" ht="12.75">
      <c r="B216" s="281"/>
      <c r="C216" s="237"/>
      <c r="D216" s="331" t="s">
        <v>322</v>
      </c>
      <c r="E216" s="296">
        <v>9023</v>
      </c>
    </row>
    <row r="217" spans="2:5" ht="12.75">
      <c r="B217" s="281"/>
      <c r="C217" s="237"/>
      <c r="D217" s="331" t="s">
        <v>323</v>
      </c>
      <c r="E217" s="296">
        <v>1230</v>
      </c>
    </row>
    <row r="218" spans="2:5" ht="12.75">
      <c r="B218" s="281"/>
      <c r="C218" s="237"/>
      <c r="D218" s="331" t="s">
        <v>324</v>
      </c>
      <c r="E218" s="296">
        <v>1600</v>
      </c>
    </row>
    <row r="219" spans="2:5" ht="12.75">
      <c r="B219" s="281"/>
      <c r="C219" s="237"/>
      <c r="D219" s="245" t="s">
        <v>356</v>
      </c>
      <c r="E219" s="264">
        <v>2585</v>
      </c>
    </row>
    <row r="220" spans="2:5" ht="13.5" thickBot="1">
      <c r="B220" s="281"/>
      <c r="C220" s="237"/>
      <c r="D220" s="245" t="s">
        <v>326</v>
      </c>
      <c r="E220" s="264">
        <v>500</v>
      </c>
    </row>
    <row r="221" spans="2:5" ht="12.75">
      <c r="B221" s="281"/>
      <c r="C221" s="301">
        <v>80110</v>
      </c>
      <c r="D221" s="242" t="s">
        <v>364</v>
      </c>
      <c r="E221" s="314">
        <f>SUM(E222:E223)</f>
        <v>6016444</v>
      </c>
    </row>
    <row r="222" spans="2:5" ht="12.75">
      <c r="B222" s="281"/>
      <c r="C222" s="266"/>
      <c r="D222" s="313" t="s">
        <v>262</v>
      </c>
      <c r="E222" s="264">
        <f>SUM(E224)</f>
        <v>4716444</v>
      </c>
    </row>
    <row r="223" spans="2:5" ht="13.5" thickBot="1">
      <c r="B223" s="281"/>
      <c r="C223" s="311"/>
      <c r="D223" s="326" t="s">
        <v>263</v>
      </c>
      <c r="E223" s="316">
        <f>SUM(E235)</f>
        <v>1300000</v>
      </c>
    </row>
    <row r="224" spans="2:5" ht="12.75">
      <c r="B224" s="281"/>
      <c r="C224" s="237"/>
      <c r="D224" s="245" t="s">
        <v>319</v>
      </c>
      <c r="E224" s="314">
        <f>SUM(E225,E231,E232,E233)</f>
        <v>4716444</v>
      </c>
    </row>
    <row r="225" spans="2:5" ht="12.75">
      <c r="B225" s="281"/>
      <c r="C225" s="237"/>
      <c r="D225" s="245" t="s">
        <v>355</v>
      </c>
      <c r="E225" s="306">
        <f>SUM(E226,E227,E229,E230)</f>
        <v>3632225</v>
      </c>
    </row>
    <row r="226" spans="2:5" ht="13.5" thickBot="1">
      <c r="B226" s="329"/>
      <c r="C226" s="258"/>
      <c r="D226" s="628" t="s">
        <v>348</v>
      </c>
      <c r="E226" s="629">
        <v>2795535</v>
      </c>
    </row>
    <row r="227" spans="2:5" ht="12.75">
      <c r="B227" s="290"/>
      <c r="C227" s="291"/>
      <c r="D227" s="631" t="s">
        <v>322</v>
      </c>
      <c r="E227" s="632">
        <v>528825</v>
      </c>
    </row>
    <row r="228" spans="2:5" ht="12.75">
      <c r="B228" s="281"/>
      <c r="C228" s="237"/>
      <c r="D228" s="304" t="s">
        <v>323</v>
      </c>
      <c r="E228" s="317">
        <v>300</v>
      </c>
    </row>
    <row r="229" spans="2:5" ht="12.75">
      <c r="B229" s="281"/>
      <c r="C229" s="237"/>
      <c r="D229" s="304" t="s">
        <v>349</v>
      </c>
      <c r="E229" s="317">
        <v>73051</v>
      </c>
    </row>
    <row r="230" spans="2:5" ht="12.75">
      <c r="B230" s="281"/>
      <c r="C230" s="237"/>
      <c r="D230" s="304" t="s">
        <v>324</v>
      </c>
      <c r="E230" s="317">
        <v>234814</v>
      </c>
    </row>
    <row r="231" spans="2:5" ht="12.75">
      <c r="B231" s="281"/>
      <c r="C231" s="237"/>
      <c r="D231" s="245" t="s">
        <v>356</v>
      </c>
      <c r="E231" s="264">
        <v>237501</v>
      </c>
    </row>
    <row r="232" spans="2:5" ht="12.75">
      <c r="B232" s="281"/>
      <c r="C232" s="237"/>
      <c r="D232" s="245" t="s">
        <v>326</v>
      </c>
      <c r="E232" s="264">
        <v>771718</v>
      </c>
    </row>
    <row r="233" spans="2:5" ht="22.5">
      <c r="B233" s="281"/>
      <c r="C233" s="237"/>
      <c r="D233" s="245" t="s">
        <v>365</v>
      </c>
      <c r="E233" s="264">
        <v>75000</v>
      </c>
    </row>
    <row r="234" spans="2:5" ht="12.75">
      <c r="B234" s="281"/>
      <c r="C234" s="237"/>
      <c r="D234" s="245"/>
      <c r="E234" s="318"/>
    </row>
    <row r="235" spans="2:5" ht="12.75">
      <c r="B235" s="281"/>
      <c r="C235" s="237"/>
      <c r="D235" s="245" t="s">
        <v>351</v>
      </c>
      <c r="E235" s="249">
        <f>SUM(E236:E236)</f>
        <v>1300000</v>
      </c>
    </row>
    <row r="236" spans="2:5" ht="23.25" thickBot="1">
      <c r="B236" s="281"/>
      <c r="C236" s="237"/>
      <c r="D236" s="334" t="s">
        <v>366</v>
      </c>
      <c r="E236" s="296">
        <v>1300000</v>
      </c>
    </row>
    <row r="237" spans="2:5" ht="13.5" thickBot="1">
      <c r="B237" s="281"/>
      <c r="C237" s="282">
        <v>80145</v>
      </c>
      <c r="D237" s="294" t="s">
        <v>367</v>
      </c>
      <c r="E237" s="324">
        <f>SUM(E238)</f>
        <v>4000</v>
      </c>
    </row>
    <row r="238" spans="2:5" ht="13.5" thickBot="1">
      <c r="B238" s="281"/>
      <c r="C238" s="237"/>
      <c r="D238" s="245" t="s">
        <v>297</v>
      </c>
      <c r="E238" s="318">
        <v>4000</v>
      </c>
    </row>
    <row r="239" spans="2:5" ht="13.5" thickBot="1">
      <c r="B239" s="281"/>
      <c r="C239" s="282">
        <v>80146</v>
      </c>
      <c r="D239" s="294" t="s">
        <v>492</v>
      </c>
      <c r="E239" s="324">
        <f>SUM(E240)</f>
        <v>79797</v>
      </c>
    </row>
    <row r="240" spans="2:5" ht="13.5" thickBot="1">
      <c r="B240" s="281"/>
      <c r="C240" s="237"/>
      <c r="D240" s="245" t="s">
        <v>297</v>
      </c>
      <c r="E240" s="318">
        <v>79797</v>
      </c>
    </row>
    <row r="241" spans="2:5" ht="13.5" thickBot="1">
      <c r="B241" s="281"/>
      <c r="C241" s="282">
        <v>80195</v>
      </c>
      <c r="D241" s="294" t="s">
        <v>328</v>
      </c>
      <c r="E241" s="324">
        <f>SUM(E242)</f>
        <v>207885</v>
      </c>
    </row>
    <row r="242" spans="2:5" ht="12.75">
      <c r="B242" s="281"/>
      <c r="C242" s="237"/>
      <c r="D242" s="245" t="s">
        <v>319</v>
      </c>
      <c r="E242" s="308">
        <f>SUM(E243,E247)</f>
        <v>207885</v>
      </c>
    </row>
    <row r="243" spans="2:5" ht="12.75">
      <c r="B243" s="281"/>
      <c r="C243" s="237"/>
      <c r="D243" s="245" t="s">
        <v>355</v>
      </c>
      <c r="E243" s="306">
        <f>SUM(E244:E246)</f>
        <v>154885</v>
      </c>
    </row>
    <row r="244" spans="2:5" ht="12.75">
      <c r="B244" s="281"/>
      <c r="C244" s="237"/>
      <c r="D244" s="331" t="s">
        <v>348</v>
      </c>
      <c r="E244" s="317">
        <v>138576</v>
      </c>
    </row>
    <row r="245" spans="2:5" ht="12.75">
      <c r="B245" s="281"/>
      <c r="C245" s="237"/>
      <c r="D245" s="331" t="s">
        <v>322</v>
      </c>
      <c r="E245" s="317">
        <v>14355</v>
      </c>
    </row>
    <row r="246" spans="2:5" ht="12.75">
      <c r="B246" s="281"/>
      <c r="C246" s="237"/>
      <c r="D246" s="331" t="s">
        <v>323</v>
      </c>
      <c r="E246" s="317">
        <v>1954</v>
      </c>
    </row>
    <row r="247" spans="2:5" ht="13.5" thickBot="1">
      <c r="B247" s="329"/>
      <c r="C247" s="258"/>
      <c r="D247" s="245" t="s">
        <v>326</v>
      </c>
      <c r="E247" s="307">
        <v>53000</v>
      </c>
    </row>
    <row r="248" spans="2:5" ht="12.75">
      <c r="B248" s="284">
        <v>851</v>
      </c>
      <c r="C248" s="268"/>
      <c r="D248" s="269" t="s">
        <v>368</v>
      </c>
      <c r="E248" s="270">
        <f>SUM(E249)</f>
        <v>593000</v>
      </c>
    </row>
    <row r="249" spans="2:5" ht="13.5" thickBot="1">
      <c r="B249" s="300"/>
      <c r="C249" s="272"/>
      <c r="D249" s="273" t="s">
        <v>262</v>
      </c>
      <c r="E249" s="274">
        <f>SUM(E251,E257,E259)</f>
        <v>593000</v>
      </c>
    </row>
    <row r="250" spans="2:5" ht="12.75">
      <c r="B250" s="281"/>
      <c r="C250" s="301">
        <v>85154</v>
      </c>
      <c r="D250" s="315" t="s">
        <v>369</v>
      </c>
      <c r="E250" s="247">
        <f>SUM(E251)</f>
        <v>550000</v>
      </c>
    </row>
    <row r="251" spans="2:5" ht="13.5" thickBot="1">
      <c r="B251" s="281"/>
      <c r="C251" s="311"/>
      <c r="D251" s="277" t="s">
        <v>262</v>
      </c>
      <c r="E251" s="257">
        <f>SUM(E252)</f>
        <v>550000</v>
      </c>
    </row>
    <row r="252" spans="2:5" ht="12.75">
      <c r="B252" s="281"/>
      <c r="C252" s="237"/>
      <c r="D252" s="245" t="s">
        <v>319</v>
      </c>
      <c r="E252" s="308">
        <f>SUM(E253,E256)</f>
        <v>550000</v>
      </c>
    </row>
    <row r="253" spans="2:5" ht="12.75">
      <c r="B253" s="281"/>
      <c r="C253" s="237"/>
      <c r="D253" s="236" t="s">
        <v>370</v>
      </c>
      <c r="E253" s="306">
        <f>SUM(E254:E255)</f>
        <v>285000</v>
      </c>
    </row>
    <row r="254" spans="2:5" ht="22.5">
      <c r="B254" s="281"/>
      <c r="C254" s="237"/>
      <c r="D254" s="304" t="s">
        <v>371</v>
      </c>
      <c r="E254" s="296">
        <v>49000</v>
      </c>
    </row>
    <row r="255" spans="2:5" ht="33.75">
      <c r="B255" s="281"/>
      <c r="C255" s="237"/>
      <c r="D255" s="304" t="s">
        <v>372</v>
      </c>
      <c r="E255" s="296">
        <v>236000</v>
      </c>
    </row>
    <row r="256" spans="2:5" ht="13.5" thickBot="1">
      <c r="B256" s="281"/>
      <c r="C256" s="237"/>
      <c r="D256" s="245" t="s">
        <v>326</v>
      </c>
      <c r="E256" s="306">
        <v>265000</v>
      </c>
    </row>
    <row r="257" spans="2:5" ht="13.5" thickBot="1">
      <c r="B257" s="335"/>
      <c r="C257" s="282">
        <v>85158</v>
      </c>
      <c r="D257" s="294" t="s">
        <v>373</v>
      </c>
      <c r="E257" s="238">
        <f>SUM(E258)</f>
        <v>20000</v>
      </c>
    </row>
    <row r="258" spans="2:5" ht="13.5" thickBot="1">
      <c r="B258" s="281"/>
      <c r="C258" s="237"/>
      <c r="D258" s="245" t="s">
        <v>297</v>
      </c>
      <c r="E258" s="330">
        <v>20000</v>
      </c>
    </row>
    <row r="259" spans="2:5" ht="13.5" thickBot="1">
      <c r="B259" s="281"/>
      <c r="C259" s="282">
        <v>85195</v>
      </c>
      <c r="D259" s="283" t="s">
        <v>328</v>
      </c>
      <c r="E259" s="238">
        <f>SUM(E260)</f>
        <v>23000</v>
      </c>
    </row>
    <row r="260" spans="2:5" ht="13.5" thickBot="1">
      <c r="B260" s="281"/>
      <c r="C260" s="291"/>
      <c r="D260" s="245" t="s">
        <v>297</v>
      </c>
      <c r="E260" s="336">
        <v>23000</v>
      </c>
    </row>
    <row r="261" spans="2:5" ht="12.75">
      <c r="B261" s="284">
        <v>852</v>
      </c>
      <c r="C261" s="268"/>
      <c r="D261" s="269" t="s">
        <v>374</v>
      </c>
      <c r="E261" s="337">
        <f>SUM(E262,E263)</f>
        <v>7538738</v>
      </c>
    </row>
    <row r="262" spans="2:5" ht="12.75">
      <c r="B262" s="286"/>
      <c r="C262" s="299"/>
      <c r="D262" s="288" t="s">
        <v>263</v>
      </c>
      <c r="E262" s="289">
        <f>SUM(E275,E291)</f>
        <v>18300</v>
      </c>
    </row>
    <row r="263" spans="2:5" ht="13.5" thickBot="1">
      <c r="B263" s="300"/>
      <c r="C263" s="299"/>
      <c r="D263" s="288" t="s">
        <v>262</v>
      </c>
      <c r="E263" s="289">
        <f>SUM(E265,E276,E286,E288,E292,E302,E304)</f>
        <v>7520438</v>
      </c>
    </row>
    <row r="264" spans="2:5" ht="12.75">
      <c r="B264" s="338"/>
      <c r="C264" s="301">
        <v>85201</v>
      </c>
      <c r="D264" s="315" t="s">
        <v>375</v>
      </c>
      <c r="E264" s="314">
        <f>SUM(E265)</f>
        <v>144058</v>
      </c>
    </row>
    <row r="265" spans="2:5" ht="13.5" thickBot="1">
      <c r="B265" s="339"/>
      <c r="C265" s="311"/>
      <c r="D265" s="277" t="s">
        <v>262</v>
      </c>
      <c r="E265" s="257">
        <f>SUM(E266)</f>
        <v>144058</v>
      </c>
    </row>
    <row r="266" spans="2:5" ht="12.75">
      <c r="B266" s="339"/>
      <c r="C266" s="328"/>
      <c r="D266" s="245" t="s">
        <v>319</v>
      </c>
      <c r="E266" s="249">
        <f>SUM(E267,E272,E273)</f>
        <v>144058</v>
      </c>
    </row>
    <row r="267" spans="2:5" ht="12.75">
      <c r="B267" s="339"/>
      <c r="C267" s="328"/>
      <c r="D267" s="245" t="s">
        <v>355</v>
      </c>
      <c r="E267" s="264">
        <f>SUM(E268:E271)</f>
        <v>79403</v>
      </c>
    </row>
    <row r="268" spans="2:5" ht="12.75">
      <c r="B268" s="339"/>
      <c r="C268" s="328"/>
      <c r="D268" s="331" t="s">
        <v>348</v>
      </c>
      <c r="E268" s="317">
        <v>62174</v>
      </c>
    </row>
    <row r="269" spans="2:5" ht="12.75">
      <c r="B269" s="339"/>
      <c r="C269" s="328"/>
      <c r="D269" s="331" t="s">
        <v>322</v>
      </c>
      <c r="E269" s="317">
        <v>11731</v>
      </c>
    </row>
    <row r="270" spans="2:5" ht="12.75">
      <c r="B270" s="339"/>
      <c r="C270" s="328"/>
      <c r="D270" s="331" t="s">
        <v>323</v>
      </c>
      <c r="E270" s="317">
        <v>1621</v>
      </c>
    </row>
    <row r="271" spans="2:5" ht="12.75">
      <c r="B271" s="339"/>
      <c r="C271" s="328"/>
      <c r="D271" s="331" t="s">
        <v>324</v>
      </c>
      <c r="E271" s="317">
        <v>3877</v>
      </c>
    </row>
    <row r="272" spans="2:5" ht="12.75">
      <c r="B272" s="339"/>
      <c r="C272" s="328"/>
      <c r="D272" s="245" t="s">
        <v>356</v>
      </c>
      <c r="E272" s="264">
        <v>3740</v>
      </c>
    </row>
    <row r="273" spans="2:5" ht="13.5" thickBot="1">
      <c r="B273" s="339"/>
      <c r="C273" s="328"/>
      <c r="D273" s="245" t="s">
        <v>326</v>
      </c>
      <c r="E273" s="264">
        <v>60915</v>
      </c>
    </row>
    <row r="274" spans="2:5" ht="12.75">
      <c r="B274" s="281"/>
      <c r="C274" s="301">
        <v>85203</v>
      </c>
      <c r="D274" s="315" t="s">
        <v>376</v>
      </c>
      <c r="E274" s="340">
        <f>SUM(E275,E276)</f>
        <v>935480</v>
      </c>
    </row>
    <row r="275" spans="2:5" ht="12.75">
      <c r="B275" s="281"/>
      <c r="C275" s="266"/>
      <c r="D275" s="245" t="s">
        <v>263</v>
      </c>
      <c r="E275" s="295">
        <f>SUM(E285)</f>
        <v>8300</v>
      </c>
    </row>
    <row r="276" spans="2:5" ht="13.5" thickBot="1">
      <c r="B276" s="281"/>
      <c r="C276" s="311"/>
      <c r="D276" s="277" t="s">
        <v>262</v>
      </c>
      <c r="E276" s="327">
        <f>SUM(E277)</f>
        <v>927180</v>
      </c>
    </row>
    <row r="277" spans="2:5" ht="12.75">
      <c r="B277" s="281"/>
      <c r="C277" s="237"/>
      <c r="D277" s="245" t="s">
        <v>319</v>
      </c>
      <c r="E277" s="249">
        <f>SUM(E278,E283,E284)</f>
        <v>927180</v>
      </c>
    </row>
    <row r="278" spans="2:5" ht="12.75">
      <c r="B278" s="281"/>
      <c r="C278" s="237"/>
      <c r="D278" s="245" t="s">
        <v>355</v>
      </c>
      <c r="E278" s="264">
        <f>SUM(E279:E282)</f>
        <v>225761</v>
      </c>
    </row>
    <row r="279" spans="2:5" ht="12.75">
      <c r="B279" s="281"/>
      <c r="C279" s="237"/>
      <c r="D279" s="331" t="s">
        <v>348</v>
      </c>
      <c r="E279" s="317">
        <v>170936</v>
      </c>
    </row>
    <row r="280" spans="2:5" ht="12.75">
      <c r="B280" s="281"/>
      <c r="C280" s="237"/>
      <c r="D280" s="331" t="s">
        <v>322</v>
      </c>
      <c r="E280" s="317">
        <v>34040</v>
      </c>
    </row>
    <row r="281" spans="2:5" ht="12.75">
      <c r="B281" s="281"/>
      <c r="C281" s="237"/>
      <c r="D281" s="331" t="s">
        <v>323</v>
      </c>
      <c r="E281" s="317">
        <v>4585</v>
      </c>
    </row>
    <row r="282" spans="2:5" ht="12.75">
      <c r="B282" s="281"/>
      <c r="C282" s="237"/>
      <c r="D282" s="331" t="s">
        <v>324</v>
      </c>
      <c r="E282" s="317">
        <v>16200</v>
      </c>
    </row>
    <row r="283" spans="2:5" ht="13.5" thickBot="1">
      <c r="B283" s="329"/>
      <c r="C283" s="258"/>
      <c r="D283" s="277" t="s">
        <v>356</v>
      </c>
      <c r="E283" s="316">
        <v>3750</v>
      </c>
    </row>
    <row r="284" spans="2:5" ht="12.75">
      <c r="B284" s="290"/>
      <c r="C284" s="291"/>
      <c r="D284" s="315" t="s">
        <v>326</v>
      </c>
      <c r="E284" s="633">
        <v>697669</v>
      </c>
    </row>
    <row r="285" spans="2:5" ht="13.5" thickBot="1">
      <c r="B285" s="281"/>
      <c r="C285" s="237"/>
      <c r="D285" s="245" t="s">
        <v>377</v>
      </c>
      <c r="E285" s="316">
        <v>8300</v>
      </c>
    </row>
    <row r="286" spans="2:5" ht="23.25" thickBot="1">
      <c r="B286" s="281"/>
      <c r="C286" s="282">
        <v>85214</v>
      </c>
      <c r="D286" s="294" t="s">
        <v>493</v>
      </c>
      <c r="E286" s="324">
        <f>SUM(E287)</f>
        <v>1014890</v>
      </c>
    </row>
    <row r="287" spans="2:5" ht="13.5" thickBot="1">
      <c r="B287" s="281"/>
      <c r="C287" s="237"/>
      <c r="D287" s="245" t="s">
        <v>378</v>
      </c>
      <c r="E287" s="253">
        <v>1014890</v>
      </c>
    </row>
    <row r="288" spans="2:5" ht="13.5" thickBot="1">
      <c r="B288" s="281"/>
      <c r="C288" s="282">
        <v>85215</v>
      </c>
      <c r="D288" s="294" t="s">
        <v>379</v>
      </c>
      <c r="E288" s="324">
        <f>SUM(E289)</f>
        <v>3000000</v>
      </c>
    </row>
    <row r="289" spans="2:5" ht="13.5" thickBot="1">
      <c r="B289" s="281"/>
      <c r="C289" s="237"/>
      <c r="D289" s="245" t="s">
        <v>380</v>
      </c>
      <c r="E289" s="253">
        <v>3000000</v>
      </c>
    </row>
    <row r="290" spans="2:5" ht="12.75">
      <c r="B290" s="281"/>
      <c r="C290" s="301">
        <v>85219</v>
      </c>
      <c r="D290" s="315" t="s">
        <v>381</v>
      </c>
      <c r="E290" s="314">
        <f>SUM(E291,E292)</f>
        <v>1975410</v>
      </c>
    </row>
    <row r="291" spans="2:5" ht="12.75">
      <c r="B291" s="281"/>
      <c r="C291" s="266"/>
      <c r="D291" s="245" t="s">
        <v>263</v>
      </c>
      <c r="E291" s="318">
        <f>SUM(E301)</f>
        <v>10000</v>
      </c>
    </row>
    <row r="292" spans="2:5" ht="13.5" thickBot="1">
      <c r="B292" s="281"/>
      <c r="C292" s="311"/>
      <c r="D292" s="277" t="s">
        <v>262</v>
      </c>
      <c r="E292" s="341">
        <f>SUM(E293)</f>
        <v>1965410</v>
      </c>
    </row>
    <row r="293" spans="2:5" ht="12.75">
      <c r="B293" s="281"/>
      <c r="C293" s="237"/>
      <c r="D293" s="245" t="s">
        <v>319</v>
      </c>
      <c r="E293" s="318">
        <f>SUM(E294,E299,E300)</f>
        <v>1965410</v>
      </c>
    </row>
    <row r="294" spans="2:5" ht="12.75">
      <c r="B294" s="281"/>
      <c r="C294" s="237"/>
      <c r="D294" s="245" t="s">
        <v>355</v>
      </c>
      <c r="E294" s="264">
        <f>SUM(E295:E298)</f>
        <v>1498260</v>
      </c>
    </row>
    <row r="295" spans="2:5" ht="12.75">
      <c r="B295" s="281"/>
      <c r="C295" s="237"/>
      <c r="D295" s="331" t="s">
        <v>348</v>
      </c>
      <c r="E295" s="317">
        <v>1174442</v>
      </c>
    </row>
    <row r="296" spans="2:5" ht="12.75">
      <c r="B296" s="281"/>
      <c r="C296" s="237"/>
      <c r="D296" s="331" t="s">
        <v>322</v>
      </c>
      <c r="E296" s="317">
        <v>206521</v>
      </c>
    </row>
    <row r="297" spans="2:5" ht="12.75">
      <c r="B297" s="281"/>
      <c r="C297" s="237"/>
      <c r="D297" s="331" t="s">
        <v>323</v>
      </c>
      <c r="E297" s="317">
        <v>28539</v>
      </c>
    </row>
    <row r="298" spans="2:5" ht="12.75">
      <c r="B298" s="281"/>
      <c r="C298" s="237"/>
      <c r="D298" s="331" t="s">
        <v>324</v>
      </c>
      <c r="E298" s="317">
        <v>88758</v>
      </c>
    </row>
    <row r="299" spans="2:5" ht="12.75">
      <c r="B299" s="281"/>
      <c r="C299" s="237"/>
      <c r="D299" s="245" t="s">
        <v>356</v>
      </c>
      <c r="E299" s="306">
        <v>45119</v>
      </c>
    </row>
    <row r="300" spans="2:5" ht="12.75">
      <c r="B300" s="281"/>
      <c r="C300" s="237"/>
      <c r="D300" s="245" t="s">
        <v>326</v>
      </c>
      <c r="E300" s="306">
        <v>422031</v>
      </c>
    </row>
    <row r="301" spans="2:5" ht="13.5" thickBot="1">
      <c r="B301" s="281"/>
      <c r="C301" s="237"/>
      <c r="D301" s="245" t="s">
        <v>377</v>
      </c>
      <c r="E301" s="307">
        <v>10000</v>
      </c>
    </row>
    <row r="302" spans="2:5" ht="23.25" thickBot="1">
      <c r="B302" s="281"/>
      <c r="C302" s="282">
        <v>85228</v>
      </c>
      <c r="D302" s="294" t="s">
        <v>494</v>
      </c>
      <c r="E302" s="342">
        <f>SUM(E303)</f>
        <v>306000</v>
      </c>
    </row>
    <row r="303" spans="2:5" ht="13.5" thickBot="1">
      <c r="B303" s="281"/>
      <c r="C303" s="237"/>
      <c r="D303" s="245" t="s">
        <v>382</v>
      </c>
      <c r="E303" s="296">
        <v>306000</v>
      </c>
    </row>
    <row r="304" spans="2:5" ht="13.5" thickBot="1">
      <c r="B304" s="281"/>
      <c r="C304" s="282">
        <v>85295</v>
      </c>
      <c r="D304" s="294" t="s">
        <v>296</v>
      </c>
      <c r="E304" s="324">
        <f>SUM(E305)</f>
        <v>162900</v>
      </c>
    </row>
    <row r="305" spans="2:5" ht="13.5" thickBot="1">
      <c r="B305" s="281"/>
      <c r="C305" s="237"/>
      <c r="D305" s="245" t="s">
        <v>378</v>
      </c>
      <c r="E305" s="330">
        <v>162900</v>
      </c>
    </row>
    <row r="306" spans="2:5" ht="25.5">
      <c r="B306" s="284">
        <v>853</v>
      </c>
      <c r="C306" s="268"/>
      <c r="D306" s="269" t="s">
        <v>383</v>
      </c>
      <c r="E306" s="343">
        <f>SUM(E307)</f>
        <v>147629</v>
      </c>
    </row>
    <row r="307" spans="2:5" ht="13.5" thickBot="1">
      <c r="B307" s="300"/>
      <c r="C307" s="272"/>
      <c r="D307" s="273" t="s">
        <v>262</v>
      </c>
      <c r="E307" s="344">
        <f>SUM(E308)</f>
        <v>147629</v>
      </c>
    </row>
    <row r="308" spans="2:5" ht="13.5" thickBot="1">
      <c r="B308" s="281"/>
      <c r="C308" s="282">
        <v>85305</v>
      </c>
      <c r="D308" s="294" t="s">
        <v>384</v>
      </c>
      <c r="E308" s="247">
        <f>SUM(E309)</f>
        <v>147629</v>
      </c>
    </row>
    <row r="309" spans="2:5" ht="12.75">
      <c r="B309" s="281"/>
      <c r="C309" s="328"/>
      <c r="D309" s="245" t="s">
        <v>319</v>
      </c>
      <c r="E309" s="247">
        <f>SUM(E310,E315,E316)</f>
        <v>147629</v>
      </c>
    </row>
    <row r="310" spans="2:5" ht="12.75">
      <c r="B310" s="281"/>
      <c r="C310" s="328"/>
      <c r="D310" s="245" t="s">
        <v>355</v>
      </c>
      <c r="E310" s="264">
        <f>SUM(E311:E314)</f>
        <v>134862</v>
      </c>
    </row>
    <row r="311" spans="2:5" ht="12.75">
      <c r="B311" s="281"/>
      <c r="C311" s="328"/>
      <c r="D311" s="331" t="s">
        <v>348</v>
      </c>
      <c r="E311" s="317">
        <v>103382</v>
      </c>
    </row>
    <row r="312" spans="2:5" ht="12.75">
      <c r="B312" s="281"/>
      <c r="C312" s="328"/>
      <c r="D312" s="331" t="s">
        <v>322</v>
      </c>
      <c r="E312" s="317">
        <v>19591</v>
      </c>
    </row>
    <row r="313" spans="2:5" ht="12.75">
      <c r="B313" s="281"/>
      <c r="C313" s="328"/>
      <c r="D313" s="331" t="s">
        <v>323</v>
      </c>
      <c r="E313" s="317">
        <v>2669</v>
      </c>
    </row>
    <row r="314" spans="2:5" ht="12.75">
      <c r="B314" s="281"/>
      <c r="C314" s="328"/>
      <c r="D314" s="331" t="s">
        <v>324</v>
      </c>
      <c r="E314" s="317">
        <v>9220</v>
      </c>
    </row>
    <row r="315" spans="2:5" ht="12.75">
      <c r="B315" s="281"/>
      <c r="C315" s="328"/>
      <c r="D315" s="245" t="s">
        <v>356</v>
      </c>
      <c r="E315" s="306">
        <v>4697</v>
      </c>
    </row>
    <row r="316" spans="2:5" ht="13.5" thickBot="1">
      <c r="B316" s="329"/>
      <c r="C316" s="345"/>
      <c r="D316" s="245" t="s">
        <v>326</v>
      </c>
      <c r="E316" s="307">
        <v>8070</v>
      </c>
    </row>
    <row r="317" spans="2:5" ht="12.75">
      <c r="B317" s="284">
        <v>854</v>
      </c>
      <c r="C317" s="268"/>
      <c r="D317" s="269" t="s">
        <v>243</v>
      </c>
      <c r="E317" s="270">
        <f>SUM(E318:E319)</f>
        <v>1933805</v>
      </c>
    </row>
    <row r="318" spans="2:5" ht="12.75">
      <c r="B318" s="286"/>
      <c r="C318" s="299"/>
      <c r="D318" s="288" t="s">
        <v>262</v>
      </c>
      <c r="E318" s="289">
        <f>SUM(E322,E332)</f>
        <v>1925605</v>
      </c>
    </row>
    <row r="319" spans="2:5" ht="13.5" thickBot="1">
      <c r="B319" s="300"/>
      <c r="C319" s="272"/>
      <c r="D319" s="273" t="s">
        <v>263</v>
      </c>
      <c r="E319" s="274">
        <f>SUM(E321)</f>
        <v>8200</v>
      </c>
    </row>
    <row r="320" spans="2:5" ht="12.75">
      <c r="B320" s="281"/>
      <c r="C320" s="266">
        <v>85401</v>
      </c>
      <c r="D320" s="313" t="s">
        <v>385</v>
      </c>
      <c r="E320" s="249">
        <f>SUM(E321:E322)</f>
        <v>1603805</v>
      </c>
    </row>
    <row r="321" spans="2:5" ht="12.75">
      <c r="B321" s="281"/>
      <c r="C321" s="266"/>
      <c r="D321" s="313" t="s">
        <v>263</v>
      </c>
      <c r="E321" s="249">
        <f>SUM(E331)</f>
        <v>8200</v>
      </c>
    </row>
    <row r="322" spans="2:5" ht="13.5" thickBot="1">
      <c r="B322" s="281"/>
      <c r="C322" s="311"/>
      <c r="D322" s="326" t="s">
        <v>262</v>
      </c>
      <c r="E322" s="257">
        <f>SUM(E323)</f>
        <v>1595605</v>
      </c>
    </row>
    <row r="323" spans="2:5" ht="12.75">
      <c r="B323" s="281"/>
      <c r="C323" s="237"/>
      <c r="D323" s="245" t="s">
        <v>319</v>
      </c>
      <c r="E323" s="249">
        <f>SUM(E324,E329,E330)</f>
        <v>1595605</v>
      </c>
    </row>
    <row r="324" spans="2:5" ht="12.75">
      <c r="B324" s="281"/>
      <c r="C324" s="237"/>
      <c r="D324" s="245" t="s">
        <v>355</v>
      </c>
      <c r="E324" s="264">
        <f>SUM(E325:E328)</f>
        <v>1008651</v>
      </c>
    </row>
    <row r="325" spans="2:5" ht="12.75">
      <c r="B325" s="281"/>
      <c r="C325" s="237"/>
      <c r="D325" s="331" t="s">
        <v>348</v>
      </c>
      <c r="E325" s="317">
        <v>781911</v>
      </c>
    </row>
    <row r="326" spans="2:5" ht="12.75">
      <c r="B326" s="281"/>
      <c r="C326" s="237"/>
      <c r="D326" s="331" t="s">
        <v>322</v>
      </c>
      <c r="E326" s="317">
        <v>147731</v>
      </c>
    </row>
    <row r="327" spans="2:5" ht="12.75">
      <c r="B327" s="281"/>
      <c r="C327" s="237"/>
      <c r="D327" s="331" t="s">
        <v>323</v>
      </c>
      <c r="E327" s="317">
        <v>20818</v>
      </c>
    </row>
    <row r="328" spans="2:5" ht="12.75">
      <c r="B328" s="281"/>
      <c r="C328" s="237"/>
      <c r="D328" s="331" t="s">
        <v>324</v>
      </c>
      <c r="E328" s="317">
        <v>58191</v>
      </c>
    </row>
    <row r="329" spans="2:5" ht="12.75">
      <c r="B329" s="281"/>
      <c r="C329" s="237"/>
      <c r="D329" s="245" t="s">
        <v>356</v>
      </c>
      <c r="E329" s="306">
        <v>48971</v>
      </c>
    </row>
    <row r="330" spans="2:5" ht="12.75">
      <c r="B330" s="281"/>
      <c r="C330" s="237"/>
      <c r="D330" s="245" t="s">
        <v>326</v>
      </c>
      <c r="E330" s="306">
        <v>537983</v>
      </c>
    </row>
    <row r="331" spans="2:5" ht="13.5" thickBot="1">
      <c r="B331" s="281"/>
      <c r="C331" s="237"/>
      <c r="D331" s="245" t="s">
        <v>377</v>
      </c>
      <c r="E331" s="346">
        <v>8200</v>
      </c>
    </row>
    <row r="332" spans="2:5" ht="34.5" thickBot="1">
      <c r="B332" s="281"/>
      <c r="C332" s="282">
        <v>85412</v>
      </c>
      <c r="D332" s="283" t="s">
        <v>495</v>
      </c>
      <c r="E332" s="238">
        <f>SUM(E333)</f>
        <v>330000</v>
      </c>
    </row>
    <row r="333" spans="2:5" ht="13.5" thickBot="1">
      <c r="B333" s="281"/>
      <c r="C333" s="237"/>
      <c r="D333" s="313" t="s">
        <v>297</v>
      </c>
      <c r="E333" s="347">
        <v>330000</v>
      </c>
    </row>
    <row r="334" spans="2:5" ht="24">
      <c r="B334" s="284">
        <v>900</v>
      </c>
      <c r="C334" s="268"/>
      <c r="D334" s="348" t="s">
        <v>248</v>
      </c>
      <c r="E334" s="270">
        <f>SUM(E335:E336)</f>
        <v>6373800</v>
      </c>
    </row>
    <row r="335" spans="2:5" ht="12.75">
      <c r="B335" s="286"/>
      <c r="C335" s="299"/>
      <c r="D335" s="349" t="s">
        <v>262</v>
      </c>
      <c r="E335" s="289">
        <f>SUM(E339,E342,E345,E348,E349,E350,E351,E355)</f>
        <v>2513800</v>
      </c>
    </row>
    <row r="336" spans="2:5" ht="13.5" thickBot="1">
      <c r="B336" s="300"/>
      <c r="C336" s="272"/>
      <c r="D336" s="310" t="s">
        <v>263</v>
      </c>
      <c r="E336" s="274">
        <f>SUM(E353)</f>
        <v>3860000</v>
      </c>
    </row>
    <row r="337" spans="2:5" ht="13.5" thickBot="1">
      <c r="B337" s="281"/>
      <c r="C337" s="282">
        <v>90003</v>
      </c>
      <c r="D337" s="294" t="s">
        <v>386</v>
      </c>
      <c r="E337" s="238">
        <f>SUM(E338)</f>
        <v>450000</v>
      </c>
    </row>
    <row r="338" spans="2:5" ht="13.5" thickBot="1">
      <c r="B338" s="329"/>
      <c r="C338" s="258"/>
      <c r="D338" s="277" t="s">
        <v>319</v>
      </c>
      <c r="E338" s="342">
        <f>SUM(E339)</f>
        <v>450000</v>
      </c>
    </row>
    <row r="339" spans="2:5" ht="23.25" thickBot="1">
      <c r="B339" s="290"/>
      <c r="C339" s="291"/>
      <c r="D339" s="315" t="s">
        <v>387</v>
      </c>
      <c r="E339" s="293">
        <v>450000</v>
      </c>
    </row>
    <row r="340" spans="2:5" ht="13.5" thickBot="1">
      <c r="B340" s="281"/>
      <c r="C340" s="282">
        <v>90004</v>
      </c>
      <c r="D340" s="294" t="s">
        <v>388</v>
      </c>
      <c r="E340" s="238">
        <f>SUM(E341)</f>
        <v>380000</v>
      </c>
    </row>
    <row r="341" spans="2:5" ht="12.75">
      <c r="B341" s="281"/>
      <c r="C341" s="237"/>
      <c r="D341" s="245" t="s">
        <v>319</v>
      </c>
      <c r="E341" s="320">
        <f>SUM(E342)</f>
        <v>380000</v>
      </c>
    </row>
    <row r="342" spans="2:5" ht="23.25" thickBot="1">
      <c r="B342" s="281"/>
      <c r="C342" s="237"/>
      <c r="D342" s="245" t="s">
        <v>389</v>
      </c>
      <c r="E342" s="296">
        <v>380000</v>
      </c>
    </row>
    <row r="343" spans="2:5" ht="13.5" thickBot="1">
      <c r="B343" s="281"/>
      <c r="C343" s="282">
        <v>90015</v>
      </c>
      <c r="D343" s="294" t="s">
        <v>390</v>
      </c>
      <c r="E343" s="238">
        <f>SUM(E344)</f>
        <v>1000000</v>
      </c>
    </row>
    <row r="344" spans="2:5" ht="12.75">
      <c r="B344" s="281"/>
      <c r="C344" s="237"/>
      <c r="D344" s="245" t="s">
        <v>319</v>
      </c>
      <c r="E344" s="308">
        <f>SUM(E345)</f>
        <v>1000000</v>
      </c>
    </row>
    <row r="345" spans="2:5" ht="23.25" thickBot="1">
      <c r="B345" s="281"/>
      <c r="C345" s="237"/>
      <c r="D345" s="245" t="s">
        <v>391</v>
      </c>
      <c r="E345" s="296">
        <v>1000000</v>
      </c>
    </row>
    <row r="346" spans="2:5" ht="13.5" thickBot="1">
      <c r="B346" s="281"/>
      <c r="C346" s="282">
        <v>90017</v>
      </c>
      <c r="D346" s="294" t="s">
        <v>392</v>
      </c>
      <c r="E346" s="324">
        <f>SUM(E347)</f>
        <v>468800</v>
      </c>
    </row>
    <row r="347" spans="2:5" ht="12.75">
      <c r="B347" s="281"/>
      <c r="C347" s="237"/>
      <c r="D347" s="245" t="s">
        <v>319</v>
      </c>
      <c r="E347" s="318">
        <f>SUM(E348:E351)</f>
        <v>468800</v>
      </c>
    </row>
    <row r="348" spans="2:5" ht="22.5">
      <c r="B348" s="281"/>
      <c r="C348" s="237"/>
      <c r="D348" s="245" t="s">
        <v>393</v>
      </c>
      <c r="E348" s="350">
        <v>280000</v>
      </c>
    </row>
    <row r="349" spans="2:5" ht="22.5">
      <c r="B349" s="281"/>
      <c r="C349" s="237"/>
      <c r="D349" s="245" t="s">
        <v>394</v>
      </c>
      <c r="E349" s="350">
        <v>160000</v>
      </c>
    </row>
    <row r="350" spans="2:5" ht="22.5">
      <c r="B350" s="281"/>
      <c r="C350" s="237"/>
      <c r="D350" s="245" t="s">
        <v>395</v>
      </c>
      <c r="E350" s="350">
        <v>27000</v>
      </c>
    </row>
    <row r="351" spans="2:5" ht="23.25" thickBot="1">
      <c r="B351" s="281"/>
      <c r="C351" s="237"/>
      <c r="D351" s="245" t="s">
        <v>396</v>
      </c>
      <c r="E351" s="350">
        <v>1800</v>
      </c>
    </row>
    <row r="352" spans="2:5" ht="12.75">
      <c r="B352" s="281"/>
      <c r="C352" s="301">
        <v>90095</v>
      </c>
      <c r="D352" s="315" t="s">
        <v>397</v>
      </c>
      <c r="E352" s="247">
        <f>SUM(E353:E354)</f>
        <v>4075000</v>
      </c>
    </row>
    <row r="353" spans="2:5" ht="12.75">
      <c r="B353" s="281"/>
      <c r="C353" s="266"/>
      <c r="D353" s="313" t="s">
        <v>263</v>
      </c>
      <c r="E353" s="249">
        <f>SUM(E356)</f>
        <v>3860000</v>
      </c>
    </row>
    <row r="354" spans="2:5" ht="13.5" thickBot="1">
      <c r="B354" s="281"/>
      <c r="C354" s="311"/>
      <c r="D354" s="326" t="s">
        <v>262</v>
      </c>
      <c r="E354" s="257">
        <f>SUM(E355)</f>
        <v>215000</v>
      </c>
    </row>
    <row r="355" spans="2:5" ht="12.75">
      <c r="B355" s="281"/>
      <c r="C355" s="237"/>
      <c r="D355" s="245" t="s">
        <v>297</v>
      </c>
      <c r="E355" s="318">
        <v>215000</v>
      </c>
    </row>
    <row r="356" spans="2:5" ht="12.75">
      <c r="B356" s="281"/>
      <c r="C356" s="237"/>
      <c r="D356" s="245" t="s">
        <v>351</v>
      </c>
      <c r="E356" s="318">
        <f>SUM(E357)</f>
        <v>3860000</v>
      </c>
    </row>
    <row r="357" spans="2:5" ht="13.5" thickBot="1">
      <c r="B357" s="281"/>
      <c r="C357" s="237"/>
      <c r="D357" s="351" t="s">
        <v>284</v>
      </c>
      <c r="E357" s="350">
        <v>3860000</v>
      </c>
    </row>
    <row r="358" spans="2:5" ht="12.75">
      <c r="B358" s="284">
        <v>921</v>
      </c>
      <c r="C358" s="268"/>
      <c r="D358" s="348" t="s">
        <v>398</v>
      </c>
      <c r="E358" s="270">
        <f>SUM(E359)</f>
        <v>1750300</v>
      </c>
    </row>
    <row r="359" spans="2:5" ht="13.5" thickBot="1">
      <c r="B359" s="300"/>
      <c r="C359" s="272"/>
      <c r="D359" s="310" t="s">
        <v>262</v>
      </c>
      <c r="E359" s="274">
        <f>SUM(E360,E365,E368)</f>
        <v>1750300</v>
      </c>
    </row>
    <row r="360" spans="2:5" ht="13.5" thickBot="1">
      <c r="B360" s="290"/>
      <c r="C360" s="282">
        <v>92105</v>
      </c>
      <c r="D360" s="294" t="s">
        <v>399</v>
      </c>
      <c r="E360" s="238">
        <f>SUM(E361)</f>
        <v>350300</v>
      </c>
    </row>
    <row r="361" spans="2:5" ht="12.75">
      <c r="B361" s="281"/>
      <c r="C361" s="237"/>
      <c r="D361" s="245" t="s">
        <v>319</v>
      </c>
      <c r="E361" s="318">
        <f>SUM(E362:E363)</f>
        <v>350300</v>
      </c>
    </row>
    <row r="362" spans="2:5" ht="33.75">
      <c r="B362" s="281"/>
      <c r="C362" s="237"/>
      <c r="D362" s="313" t="s">
        <v>400</v>
      </c>
      <c r="E362" s="264">
        <v>40000</v>
      </c>
    </row>
    <row r="363" spans="2:5" ht="12.75">
      <c r="B363" s="281"/>
      <c r="C363" s="237"/>
      <c r="D363" s="245" t="s">
        <v>401</v>
      </c>
      <c r="E363" s="264">
        <v>310300</v>
      </c>
    </row>
    <row r="364" spans="2:5" ht="13.5" thickBot="1">
      <c r="B364" s="281"/>
      <c r="C364" s="237"/>
      <c r="D364" s="236"/>
      <c r="E364" s="341"/>
    </row>
    <row r="365" spans="2:5" ht="13.5" thickBot="1">
      <c r="B365" s="281"/>
      <c r="C365" s="282">
        <v>92116</v>
      </c>
      <c r="D365" s="294" t="s">
        <v>402</v>
      </c>
      <c r="E365" s="238">
        <f>SUM(E366)</f>
        <v>1300000</v>
      </c>
    </row>
    <row r="366" spans="2:5" ht="12.75">
      <c r="B366" s="281"/>
      <c r="C366" s="237"/>
      <c r="D366" s="245" t="s">
        <v>319</v>
      </c>
      <c r="E366" s="318">
        <f>SUM(E367)</f>
        <v>1300000</v>
      </c>
    </row>
    <row r="367" spans="2:5" ht="13.5" thickBot="1">
      <c r="B367" s="281"/>
      <c r="C367" s="237"/>
      <c r="D367" s="279" t="s">
        <v>403</v>
      </c>
      <c r="E367" s="296">
        <v>1300000</v>
      </c>
    </row>
    <row r="368" spans="2:5" ht="13.5" thickBot="1">
      <c r="B368" s="281"/>
      <c r="C368" s="282">
        <v>92120</v>
      </c>
      <c r="D368" s="294" t="s">
        <v>404</v>
      </c>
      <c r="E368" s="238">
        <f>SUM(E369)</f>
        <v>100000</v>
      </c>
    </row>
    <row r="369" spans="2:5" ht="13.5" thickBot="1">
      <c r="B369" s="329"/>
      <c r="C369" s="258"/>
      <c r="D369" s="277" t="s">
        <v>297</v>
      </c>
      <c r="E369" s="303">
        <v>100000</v>
      </c>
    </row>
    <row r="370" spans="2:5" ht="12.75">
      <c r="B370" s="284">
        <v>926</v>
      </c>
      <c r="C370" s="268"/>
      <c r="D370" s="348" t="s">
        <v>250</v>
      </c>
      <c r="E370" s="270">
        <f>SUM(E371:E372)</f>
        <v>1310300</v>
      </c>
    </row>
    <row r="371" spans="2:5" ht="12.75">
      <c r="B371" s="286"/>
      <c r="C371" s="299"/>
      <c r="D371" s="349" t="s">
        <v>262</v>
      </c>
      <c r="E371" s="289">
        <f>SUM(E374,E388)</f>
        <v>1199300</v>
      </c>
    </row>
    <row r="372" spans="2:5" ht="13.5" thickBot="1">
      <c r="B372" s="286"/>
      <c r="C372" s="299"/>
      <c r="D372" s="349" t="s">
        <v>263</v>
      </c>
      <c r="E372" s="289">
        <f>SUM(E375)</f>
        <v>111000</v>
      </c>
    </row>
    <row r="373" spans="2:5" ht="12.75">
      <c r="B373" s="290"/>
      <c r="C373" s="301">
        <v>92604</v>
      </c>
      <c r="D373" s="292" t="s">
        <v>405</v>
      </c>
      <c r="E373" s="340">
        <f>SUM(E374:E375)</f>
        <v>925300</v>
      </c>
    </row>
    <row r="374" spans="2:5" ht="12.75">
      <c r="B374" s="281"/>
      <c r="C374" s="305"/>
      <c r="D374" s="313" t="s">
        <v>262</v>
      </c>
      <c r="E374" s="306">
        <f>SUM(E376)</f>
        <v>814300</v>
      </c>
    </row>
    <row r="375" spans="2:5" ht="13.5" thickBot="1">
      <c r="B375" s="281"/>
      <c r="C375" s="302"/>
      <c r="D375" s="326" t="s">
        <v>263</v>
      </c>
      <c r="E375" s="307">
        <f>SUM(E384)</f>
        <v>111000</v>
      </c>
    </row>
    <row r="376" spans="2:5" ht="12.75">
      <c r="B376" s="281"/>
      <c r="C376" s="291"/>
      <c r="D376" s="245" t="s">
        <v>319</v>
      </c>
      <c r="E376" s="314">
        <f>SUM(E377,E382,E383)</f>
        <v>814300</v>
      </c>
    </row>
    <row r="377" spans="2:5" ht="12.75">
      <c r="B377" s="281"/>
      <c r="C377" s="237"/>
      <c r="D377" s="245" t="s">
        <v>355</v>
      </c>
      <c r="E377" s="264">
        <f>SUM(E378:E381)</f>
        <v>540200</v>
      </c>
    </row>
    <row r="378" spans="2:5" ht="12.75">
      <c r="B378" s="281"/>
      <c r="C378" s="237"/>
      <c r="D378" s="331" t="s">
        <v>348</v>
      </c>
      <c r="E378" s="317">
        <v>418500</v>
      </c>
    </row>
    <row r="379" spans="2:5" ht="12.75">
      <c r="B379" s="281"/>
      <c r="C379" s="237"/>
      <c r="D379" s="331" t="s">
        <v>322</v>
      </c>
      <c r="E379" s="317">
        <v>80700</v>
      </c>
    </row>
    <row r="380" spans="2:5" ht="12.75">
      <c r="B380" s="281"/>
      <c r="C380" s="237"/>
      <c r="D380" s="331" t="s">
        <v>323</v>
      </c>
      <c r="E380" s="317">
        <v>11500</v>
      </c>
    </row>
    <row r="381" spans="2:5" ht="12.75">
      <c r="B381" s="281"/>
      <c r="C381" s="237"/>
      <c r="D381" s="331" t="s">
        <v>324</v>
      </c>
      <c r="E381" s="317">
        <v>29500</v>
      </c>
    </row>
    <row r="382" spans="2:5" ht="12.75">
      <c r="B382" s="281"/>
      <c r="C382" s="237"/>
      <c r="D382" s="245" t="s">
        <v>356</v>
      </c>
      <c r="E382" s="264">
        <v>12300</v>
      </c>
    </row>
    <row r="383" spans="2:5" ht="12.75">
      <c r="B383" s="281"/>
      <c r="C383" s="237"/>
      <c r="D383" s="245" t="s">
        <v>326</v>
      </c>
      <c r="E383" s="264">
        <v>261800</v>
      </c>
    </row>
    <row r="384" spans="2:5" ht="12.75">
      <c r="B384" s="281"/>
      <c r="C384" s="237"/>
      <c r="D384" s="245" t="s">
        <v>406</v>
      </c>
      <c r="E384" s="318">
        <f>SUM(E385:E387)</f>
        <v>111000</v>
      </c>
    </row>
    <row r="385" spans="2:5" ht="12.75">
      <c r="B385" s="281"/>
      <c r="C385" s="237"/>
      <c r="D385" s="304" t="s">
        <v>407</v>
      </c>
      <c r="E385" s="350">
        <v>100000</v>
      </c>
    </row>
    <row r="386" spans="2:5" ht="12.75">
      <c r="B386" s="281"/>
      <c r="C386" s="237"/>
      <c r="D386" s="304"/>
      <c r="E386" s="350"/>
    </row>
    <row r="387" spans="2:5" ht="13.5" thickBot="1">
      <c r="B387" s="281"/>
      <c r="C387" s="237"/>
      <c r="D387" s="351" t="s">
        <v>408</v>
      </c>
      <c r="E387" s="350">
        <v>11000</v>
      </c>
    </row>
    <row r="388" spans="2:5" ht="13.5" thickBot="1">
      <c r="B388" s="281"/>
      <c r="C388" s="282">
        <v>92695</v>
      </c>
      <c r="D388" s="294" t="s">
        <v>296</v>
      </c>
      <c r="E388" s="324">
        <f>SUM(E389)</f>
        <v>385000</v>
      </c>
    </row>
    <row r="389" spans="2:5" ht="12.75">
      <c r="B389" s="281"/>
      <c r="C389" s="237"/>
      <c r="D389" s="245" t="s">
        <v>319</v>
      </c>
      <c r="E389" s="318">
        <f>SUM(E390)</f>
        <v>385000</v>
      </c>
    </row>
    <row r="390" spans="2:5" ht="33.75">
      <c r="B390" s="281"/>
      <c r="C390" s="237"/>
      <c r="D390" s="313" t="s">
        <v>409</v>
      </c>
      <c r="E390" s="296">
        <v>385000</v>
      </c>
    </row>
    <row r="391" spans="2:5" ht="13.5" thickBot="1">
      <c r="B391" s="329"/>
      <c r="C391" s="258"/>
      <c r="D391" s="259"/>
      <c r="E391" s="280"/>
    </row>
    <row r="392" spans="2:4" ht="12.75">
      <c r="B392" s="233"/>
      <c r="C392" s="237"/>
      <c r="D392" s="233"/>
    </row>
    <row r="393" spans="2:5" ht="13.5" thickBot="1">
      <c r="B393" s="233"/>
      <c r="C393" s="237"/>
      <c r="D393" s="352" t="s">
        <v>410</v>
      </c>
      <c r="E393" s="233"/>
    </row>
    <row r="394" spans="2:5" ht="13.5" thickBot="1">
      <c r="B394" s="233"/>
      <c r="C394" s="237"/>
      <c r="D394" s="353" t="s">
        <v>411</v>
      </c>
      <c r="E394" s="247">
        <f>SUM(E396,E442)</f>
        <v>55710911</v>
      </c>
    </row>
    <row r="395" spans="2:5" ht="15.75">
      <c r="B395" s="233"/>
      <c r="C395" s="237"/>
      <c r="D395" s="354"/>
      <c r="E395" s="347"/>
    </row>
    <row r="396" spans="2:5" ht="13.5" thickBot="1">
      <c r="B396" s="233"/>
      <c r="C396" s="237"/>
      <c r="D396" s="355" t="s">
        <v>412</v>
      </c>
      <c r="E396" s="318">
        <f>SUM(E398,E399,E401,E435,E436,E437,E438)</f>
        <v>43884411</v>
      </c>
    </row>
    <row r="397" spans="2:5" ht="13.5" thickBot="1">
      <c r="B397" s="233"/>
      <c r="C397" s="237"/>
      <c r="D397" s="356"/>
      <c r="E397" s="314"/>
    </row>
    <row r="398" spans="2:5" ht="16.5" thickBot="1">
      <c r="B398" s="357"/>
      <c r="C398" s="328"/>
      <c r="D398" s="358" t="s">
        <v>413</v>
      </c>
      <c r="E398" s="342">
        <f>SUM(E115,E143,E157,E178,E195,E214,E225,E243,E267,E278,E294,E310,E324,E377)</f>
        <v>21504754</v>
      </c>
    </row>
    <row r="399" spans="2:5" ht="16.5" thickBot="1">
      <c r="B399" s="357"/>
      <c r="C399" s="328"/>
      <c r="D399" s="358" t="s">
        <v>414</v>
      </c>
      <c r="E399" s="342">
        <f>SUM(E120,E148,E184,E200,E219,E231,E272,E283,E299,E315,E329,E382)</f>
        <v>1021401</v>
      </c>
    </row>
    <row r="400" spans="2:5" ht="16.5" thickBot="1">
      <c r="B400" s="357"/>
      <c r="C400" s="328"/>
      <c r="D400" s="359"/>
      <c r="E400" s="308"/>
    </row>
    <row r="401" spans="2:5" ht="16.5" thickBot="1">
      <c r="B401" s="357"/>
      <c r="C401" s="328"/>
      <c r="D401" s="358" t="s">
        <v>415</v>
      </c>
      <c r="E401" s="342">
        <f>SUM(E403,E421,E427)</f>
        <v>5067200</v>
      </c>
    </row>
    <row r="402" spans="2:5" ht="15.75">
      <c r="B402" s="357"/>
      <c r="C402" s="328"/>
      <c r="D402" s="359"/>
      <c r="E402" s="308"/>
    </row>
    <row r="403" spans="2:5" ht="24">
      <c r="B403" s="357"/>
      <c r="C403" s="328"/>
      <c r="D403" s="359" t="s">
        <v>416</v>
      </c>
      <c r="E403" s="360">
        <f>SUM(E404,E416)</f>
        <v>3003800</v>
      </c>
    </row>
    <row r="404" spans="2:5" ht="15.75">
      <c r="B404" s="357"/>
      <c r="C404" s="328"/>
      <c r="D404" s="361" t="s">
        <v>147</v>
      </c>
      <c r="E404" s="360">
        <f>SUM(E405:E414)</f>
        <v>2703800</v>
      </c>
    </row>
    <row r="405" spans="2:5" ht="22.5">
      <c r="B405" s="357"/>
      <c r="C405" s="328"/>
      <c r="D405" s="248" t="s">
        <v>301</v>
      </c>
      <c r="E405" s="362">
        <f>SUM(E76)</f>
        <v>100000</v>
      </c>
    </row>
    <row r="406" spans="2:5" ht="22.5">
      <c r="B406" s="357"/>
      <c r="C406" s="328"/>
      <c r="D406" s="248" t="s">
        <v>304</v>
      </c>
      <c r="E406" s="362">
        <f>SUM(E79)</f>
        <v>250000</v>
      </c>
    </row>
    <row r="407" spans="2:5" ht="22.5">
      <c r="B407" s="357"/>
      <c r="C407" s="328"/>
      <c r="D407" s="248" t="s">
        <v>417</v>
      </c>
      <c r="E407" s="362">
        <f>SUM(E105)</f>
        <v>55000</v>
      </c>
    </row>
    <row r="408" spans="2:5" ht="22.5">
      <c r="B408" s="357"/>
      <c r="C408" s="328"/>
      <c r="D408" s="248" t="s">
        <v>418</v>
      </c>
      <c r="E408" s="362">
        <f>SUM(E339)</f>
        <v>450000</v>
      </c>
    </row>
    <row r="409" spans="2:5" ht="22.5">
      <c r="B409" s="357"/>
      <c r="C409" s="328"/>
      <c r="D409" s="248" t="s">
        <v>419</v>
      </c>
      <c r="E409" s="362">
        <f>SUM(E342)</f>
        <v>380000</v>
      </c>
    </row>
    <row r="410" spans="2:5" ht="22.5">
      <c r="B410" s="357"/>
      <c r="C410" s="328"/>
      <c r="D410" s="248" t="s">
        <v>420</v>
      </c>
      <c r="E410" s="362">
        <f>SUM(E345)</f>
        <v>1000000</v>
      </c>
    </row>
    <row r="411" spans="2:5" ht="22.5">
      <c r="B411" s="357"/>
      <c r="C411" s="328"/>
      <c r="D411" s="248" t="s">
        <v>421</v>
      </c>
      <c r="E411" s="362">
        <f>SUM(E348)</f>
        <v>280000</v>
      </c>
    </row>
    <row r="412" spans="2:5" ht="22.5">
      <c r="B412" s="357"/>
      <c r="C412" s="328"/>
      <c r="D412" s="248" t="s">
        <v>422</v>
      </c>
      <c r="E412" s="362">
        <f>SUM(E349)</f>
        <v>160000</v>
      </c>
    </row>
    <row r="413" spans="2:5" ht="22.5">
      <c r="B413" s="357"/>
      <c r="C413" s="328"/>
      <c r="D413" s="248" t="s">
        <v>423</v>
      </c>
      <c r="E413" s="362">
        <f>SUM(E350)</f>
        <v>27000</v>
      </c>
    </row>
    <row r="414" spans="2:5" ht="22.5">
      <c r="B414" s="357"/>
      <c r="C414" s="328"/>
      <c r="D414" s="248" t="s">
        <v>424</v>
      </c>
      <c r="E414" s="362">
        <f>SUM(E351)</f>
        <v>1800</v>
      </c>
    </row>
    <row r="415" spans="2:5" ht="15.75">
      <c r="B415" s="357"/>
      <c r="C415" s="328"/>
      <c r="D415" s="248"/>
      <c r="E415" s="296"/>
    </row>
    <row r="416" spans="2:5" ht="15.75">
      <c r="B416" s="357"/>
      <c r="C416" s="328"/>
      <c r="D416" s="361" t="s">
        <v>148</v>
      </c>
      <c r="E416" s="360">
        <f>SUM(E417:E419)</f>
        <v>300000</v>
      </c>
    </row>
    <row r="417" spans="2:5" ht="22.5">
      <c r="B417" s="357"/>
      <c r="C417" s="328"/>
      <c r="D417" s="248" t="s">
        <v>425</v>
      </c>
      <c r="E417" s="363">
        <f>SUM(E186)</f>
        <v>75000</v>
      </c>
    </row>
    <row r="418" spans="2:5" ht="22.5">
      <c r="B418" s="357"/>
      <c r="C418" s="328"/>
      <c r="D418" s="248" t="s">
        <v>426</v>
      </c>
      <c r="E418" s="363">
        <f>SUM(E233)</f>
        <v>75000</v>
      </c>
    </row>
    <row r="419" spans="2:5" ht="22.5">
      <c r="B419" s="357"/>
      <c r="C419" s="328"/>
      <c r="D419" s="248" t="s">
        <v>427</v>
      </c>
      <c r="E419" s="363">
        <f>SUM(E201)</f>
        <v>150000</v>
      </c>
    </row>
    <row r="420" spans="2:5" ht="15.75">
      <c r="B420" s="357"/>
      <c r="C420" s="328"/>
      <c r="D420" s="248"/>
      <c r="E420" s="264"/>
    </row>
    <row r="421" spans="2:5" ht="15.75">
      <c r="B421" s="357"/>
      <c r="C421" s="328"/>
      <c r="D421" s="359" t="s">
        <v>428</v>
      </c>
      <c r="E421" s="318">
        <f>SUM(E422:E425)</f>
        <v>710000</v>
      </c>
    </row>
    <row r="422" spans="2:5" ht="22.5">
      <c r="B422" s="357"/>
      <c r="C422" s="328"/>
      <c r="D422" s="364" t="s">
        <v>429</v>
      </c>
      <c r="E422" s="362">
        <f>SUM(E254)</f>
        <v>49000</v>
      </c>
    </row>
    <row r="423" spans="2:5" ht="33.75">
      <c r="B423" s="357"/>
      <c r="C423" s="328"/>
      <c r="D423" s="364" t="s">
        <v>430</v>
      </c>
      <c r="E423" s="362">
        <f>SUM(E255)</f>
        <v>236000</v>
      </c>
    </row>
    <row r="424" spans="2:5" ht="33.75">
      <c r="B424" s="357"/>
      <c r="C424" s="328"/>
      <c r="D424" s="248" t="s">
        <v>431</v>
      </c>
      <c r="E424" s="362">
        <f>SUM(E362)</f>
        <v>40000</v>
      </c>
    </row>
    <row r="425" spans="2:5" ht="33.75">
      <c r="B425" s="357"/>
      <c r="C425" s="328"/>
      <c r="D425" s="248" t="s">
        <v>409</v>
      </c>
      <c r="E425" s="362">
        <f>SUM(E390)</f>
        <v>385000</v>
      </c>
    </row>
    <row r="426" spans="2:5" ht="15.75">
      <c r="B426" s="357"/>
      <c r="C426" s="328"/>
      <c r="D426" s="248"/>
      <c r="E426" s="362"/>
    </row>
    <row r="427" spans="2:5" ht="24">
      <c r="B427" s="357"/>
      <c r="C427" s="328"/>
      <c r="D427" s="359" t="s">
        <v>432</v>
      </c>
      <c r="E427" s="308">
        <f>SUM(E429,E431,E433)</f>
        <v>1353400</v>
      </c>
    </row>
    <row r="428" spans="2:5" ht="15.75">
      <c r="B428" s="357"/>
      <c r="C428" s="328"/>
      <c r="D428" s="248"/>
      <c r="E428" s="296"/>
    </row>
    <row r="429" spans="2:5" ht="15.75">
      <c r="B429" s="357"/>
      <c r="C429" s="328"/>
      <c r="D429" s="359" t="s">
        <v>433</v>
      </c>
      <c r="E429" s="363">
        <f>SUM(E367)</f>
        <v>1300000</v>
      </c>
    </row>
    <row r="430" spans="2:5" ht="11.25" customHeight="1">
      <c r="B430" s="357"/>
      <c r="C430" s="328"/>
      <c r="D430" s="359"/>
      <c r="E430" s="363"/>
    </row>
    <row r="431" spans="2:5" ht="15.75">
      <c r="B431" s="357"/>
      <c r="C431" s="328"/>
      <c r="D431" s="359" t="s">
        <v>434</v>
      </c>
      <c r="E431" s="363">
        <f>SUM(E136)</f>
        <v>50000</v>
      </c>
    </row>
    <row r="432" spans="2:5" ht="16.5" thickBot="1">
      <c r="B432" s="357"/>
      <c r="C432" s="328"/>
      <c r="D432" s="366"/>
      <c r="E432" s="634"/>
    </row>
    <row r="433" spans="2:5" ht="24">
      <c r="B433" s="357"/>
      <c r="C433" s="328"/>
      <c r="D433" s="635" t="s">
        <v>435</v>
      </c>
      <c r="E433" s="636">
        <f>SUM(E202)</f>
        <v>3400</v>
      </c>
    </row>
    <row r="434" spans="2:5" ht="16.5" thickBot="1">
      <c r="B434" s="357"/>
      <c r="C434" s="328"/>
      <c r="D434" s="359"/>
      <c r="E434" s="296"/>
    </row>
    <row r="435" spans="2:5" ht="16.5" thickBot="1">
      <c r="B435" s="357"/>
      <c r="C435" s="328"/>
      <c r="D435" s="358" t="s">
        <v>436</v>
      </c>
      <c r="E435" s="342">
        <f>SUM(E162)</f>
        <v>378881</v>
      </c>
    </row>
    <row r="436" spans="2:5" ht="16.5" thickBot="1">
      <c r="B436" s="357"/>
      <c r="C436" s="328"/>
      <c r="D436" s="358" t="s">
        <v>437</v>
      </c>
      <c r="E436" s="342">
        <f>SUM(E165)</f>
        <v>107684</v>
      </c>
    </row>
    <row r="437" spans="2:5" ht="16.5" thickBot="1">
      <c r="B437" s="357"/>
      <c r="C437" s="328"/>
      <c r="D437" s="358" t="s">
        <v>438</v>
      </c>
      <c r="E437" s="342">
        <f>SUM(E169)</f>
        <v>200000</v>
      </c>
    </row>
    <row r="438" spans="2:5" ht="16.5" thickBot="1">
      <c r="B438" s="357"/>
      <c r="C438" s="328"/>
      <c r="D438" s="358" t="s">
        <v>439</v>
      </c>
      <c r="E438" s="365">
        <f>SUM(E439:E440)</f>
        <v>15604491</v>
      </c>
    </row>
    <row r="439" spans="2:5" ht="15.75">
      <c r="B439" s="357"/>
      <c r="C439" s="328"/>
      <c r="D439" s="250" t="s">
        <v>439</v>
      </c>
      <c r="E439" s="317">
        <f>SUM(E69,E67,E73,E95,E100,E102,E110,E121,E128,E138,E149,E185,E203,E220,E232,E238,E240,E247,E256,E258,E260,E273,E284,E287)</f>
        <v>9950407</v>
      </c>
    </row>
    <row r="440" spans="2:5" ht="15.75">
      <c r="B440" s="357"/>
      <c r="C440" s="328"/>
      <c r="D440" s="250" t="s">
        <v>439</v>
      </c>
      <c r="E440" s="317">
        <f>SUM(E289,E300,E303,E305,E316,E330,E333,E355,E363,E369,E383)</f>
        <v>5654084</v>
      </c>
    </row>
    <row r="441" spans="2:5" ht="16.5" thickBot="1">
      <c r="B441" s="357"/>
      <c r="C441" s="328"/>
      <c r="D441" s="366"/>
      <c r="E441" s="346"/>
    </row>
    <row r="442" spans="2:5" ht="13.5" thickBot="1">
      <c r="B442" s="233"/>
      <c r="C442" s="237"/>
      <c r="D442" s="367" t="s">
        <v>440</v>
      </c>
      <c r="E442" s="324">
        <f>SUM(E444,E462)</f>
        <v>11826500</v>
      </c>
    </row>
    <row r="443" spans="2:5" ht="13.5" thickBot="1">
      <c r="B443" s="233"/>
      <c r="C443" s="237"/>
      <c r="D443" s="368"/>
      <c r="E443" s="318"/>
    </row>
    <row r="444" spans="2:5" ht="13.5" thickBot="1">
      <c r="B444" s="233"/>
      <c r="C444" s="237"/>
      <c r="D444" s="369" t="s">
        <v>441</v>
      </c>
      <c r="E444" s="342">
        <f>SUM(E445:E461)</f>
        <v>11085000</v>
      </c>
    </row>
    <row r="445" spans="2:5" ht="12.75">
      <c r="B445" s="233"/>
      <c r="C445" s="237"/>
      <c r="D445" s="370" t="s">
        <v>271</v>
      </c>
      <c r="E445" s="296">
        <f aca="true" t="shared" si="0" ref="E445:E450">SUM(E86)</f>
        <v>1500000</v>
      </c>
    </row>
    <row r="446" spans="2:5" ht="12.75">
      <c r="B446" s="233"/>
      <c r="C446" s="237"/>
      <c r="D446" s="370" t="s">
        <v>272</v>
      </c>
      <c r="E446" s="296">
        <f t="shared" si="0"/>
        <v>650000</v>
      </c>
    </row>
    <row r="447" spans="2:5" ht="12.75">
      <c r="B447" s="233"/>
      <c r="C447" s="237"/>
      <c r="D447" s="370" t="s">
        <v>273</v>
      </c>
      <c r="E447" s="296">
        <f t="shared" si="0"/>
        <v>900000</v>
      </c>
    </row>
    <row r="448" spans="2:5" ht="12.75">
      <c r="B448" s="233"/>
      <c r="C448" s="237"/>
      <c r="D448" s="370" t="s">
        <v>274</v>
      </c>
      <c r="E448" s="296">
        <f t="shared" si="0"/>
        <v>30000</v>
      </c>
    </row>
    <row r="449" spans="2:5" ht="12.75">
      <c r="B449" s="233"/>
      <c r="C449" s="237"/>
      <c r="D449" s="370" t="s">
        <v>275</v>
      </c>
      <c r="E449" s="296">
        <f t="shared" si="0"/>
        <v>50000</v>
      </c>
    </row>
    <row r="450" spans="2:5" ht="22.5">
      <c r="B450" s="233"/>
      <c r="C450" s="237"/>
      <c r="D450" s="370" t="s">
        <v>276</v>
      </c>
      <c r="E450" s="296">
        <f t="shared" si="0"/>
        <v>100000</v>
      </c>
    </row>
    <row r="451" spans="2:5" ht="12.75">
      <c r="B451" s="233"/>
      <c r="C451" s="237"/>
      <c r="D451" s="254" t="s">
        <v>442</v>
      </c>
      <c r="E451" s="296">
        <f>SUM(E189)</f>
        <v>100000</v>
      </c>
    </row>
    <row r="452" spans="2:5" ht="12.75">
      <c r="B452" s="233"/>
      <c r="C452" s="237"/>
      <c r="D452" s="254" t="s">
        <v>443</v>
      </c>
      <c r="E452" s="296">
        <f>SUM(E190)</f>
        <v>35000</v>
      </c>
    </row>
    <row r="453" spans="2:5" ht="12.75">
      <c r="B453" s="233"/>
      <c r="C453" s="237"/>
      <c r="D453" s="254" t="s">
        <v>444</v>
      </c>
      <c r="E453" s="296">
        <f>SUM(E206)</f>
        <v>700000</v>
      </c>
    </row>
    <row r="454" spans="2:5" ht="12.75">
      <c r="B454" s="233"/>
      <c r="C454" s="237"/>
      <c r="D454" s="254" t="s">
        <v>445</v>
      </c>
      <c r="E454" s="296">
        <f>SUM(E207)</f>
        <v>700000</v>
      </c>
    </row>
    <row r="455" spans="2:5" ht="12.75">
      <c r="B455" s="233"/>
      <c r="C455" s="237"/>
      <c r="D455" s="254" t="s">
        <v>446</v>
      </c>
      <c r="E455" s="296">
        <f>SUM(E208)</f>
        <v>1000000</v>
      </c>
    </row>
    <row r="456" spans="2:5" ht="12.75">
      <c r="B456" s="233"/>
      <c r="C456" s="237"/>
      <c r="D456" s="254" t="s">
        <v>447</v>
      </c>
      <c r="E456" s="296">
        <f>SUM(E209)</f>
        <v>60000</v>
      </c>
    </row>
    <row r="457" spans="2:5" ht="12.75">
      <c r="B457" s="233"/>
      <c r="C457" s="237"/>
      <c r="D457" s="371" t="s">
        <v>448</v>
      </c>
      <c r="E457" s="296">
        <f>SUM(E236)</f>
        <v>1300000</v>
      </c>
    </row>
    <row r="458" spans="2:5" ht="12.75">
      <c r="B458" s="233"/>
      <c r="C458" s="237"/>
      <c r="D458" s="254" t="s">
        <v>284</v>
      </c>
      <c r="E458" s="350">
        <f>SUM(E357)</f>
        <v>3860000</v>
      </c>
    </row>
    <row r="459" spans="2:5" ht="12.75">
      <c r="B459" s="233"/>
      <c r="C459" s="237"/>
      <c r="D459" s="251" t="s">
        <v>407</v>
      </c>
      <c r="E459" s="350">
        <f>SUM(E385)</f>
        <v>100000</v>
      </c>
    </row>
    <row r="460" spans="2:5" ht="12.75">
      <c r="B460" s="233"/>
      <c r="C460" s="237"/>
      <c r="D460" s="251"/>
      <c r="E460" s="350"/>
    </row>
    <row r="461" spans="2:5" ht="13.5" thickBot="1">
      <c r="B461" s="233"/>
      <c r="C461" s="237"/>
      <c r="D461" s="248"/>
      <c r="E461" s="264"/>
    </row>
    <row r="462" spans="2:5" ht="13.5" thickBot="1">
      <c r="B462" s="233"/>
      <c r="C462" s="237"/>
      <c r="D462" s="369" t="s">
        <v>449</v>
      </c>
      <c r="E462" s="342">
        <f>SUM(E463:E470)</f>
        <v>741500</v>
      </c>
    </row>
    <row r="463" spans="2:5" ht="12.75">
      <c r="B463" s="233"/>
      <c r="C463" s="237"/>
      <c r="D463" s="251" t="s">
        <v>450</v>
      </c>
      <c r="E463" s="350">
        <f>SUM(E96)</f>
        <v>300000</v>
      </c>
    </row>
    <row r="464" spans="2:5" ht="22.5">
      <c r="B464" s="233"/>
      <c r="C464" s="237"/>
      <c r="D464" s="254" t="s">
        <v>451</v>
      </c>
      <c r="E464" s="350">
        <f>SUM(E130)</f>
        <v>200000</v>
      </c>
    </row>
    <row r="465" spans="2:5" ht="12.75">
      <c r="B465" s="233"/>
      <c r="C465" s="237"/>
      <c r="D465" s="254" t="s">
        <v>452</v>
      </c>
      <c r="E465" s="296">
        <f>SUM(E123)</f>
        <v>200000</v>
      </c>
    </row>
    <row r="466" spans="4:5" ht="12.75">
      <c r="D466" s="254" t="s">
        <v>453</v>
      </c>
      <c r="E466" s="296">
        <f>SUM(E210)</f>
        <v>4000</v>
      </c>
    </row>
    <row r="467" spans="4:5" ht="12.75">
      <c r="D467" s="254" t="s">
        <v>454</v>
      </c>
      <c r="E467" s="350">
        <f>SUM(E285)</f>
        <v>8300</v>
      </c>
    </row>
    <row r="468" spans="4:5" ht="12.75">
      <c r="D468" s="254" t="s">
        <v>455</v>
      </c>
      <c r="E468" s="296">
        <f>SUM(E301)</f>
        <v>10000</v>
      </c>
    </row>
    <row r="469" spans="4:5" ht="22.5">
      <c r="D469" s="254" t="s">
        <v>456</v>
      </c>
      <c r="E469" s="350">
        <f>SUM(E331)</f>
        <v>8200</v>
      </c>
    </row>
    <row r="470" spans="4:5" ht="12.75">
      <c r="D470" s="254" t="s">
        <v>408</v>
      </c>
      <c r="E470" s="296">
        <f>SUM(E387)</f>
        <v>11000</v>
      </c>
    </row>
    <row r="471" spans="4:6" ht="13.5" thickBot="1">
      <c r="D471" s="280"/>
      <c r="E471" s="280"/>
      <c r="F471" s="372"/>
    </row>
  </sheetData>
  <printOptions horizontalCentered="1"/>
  <pageMargins left="0.5905511811023623" right="0.5905511811023623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F22"/>
  <sheetViews>
    <sheetView showGridLines="0" workbookViewId="0" topLeftCell="A1">
      <selection activeCell="F7" sqref="F7"/>
    </sheetView>
  </sheetViews>
  <sheetFormatPr defaultColWidth="9.00390625" defaultRowHeight="12.75"/>
  <cols>
    <col min="1" max="1" width="7.125" style="4" customWidth="1"/>
    <col min="2" max="2" width="9.125" style="4" customWidth="1"/>
    <col min="3" max="3" width="30.25390625" style="4" customWidth="1"/>
    <col min="4" max="4" width="14.875" style="4" customWidth="1"/>
    <col min="5" max="5" width="20.125" style="4" customWidth="1"/>
    <col min="6" max="16384" width="9.125" style="4" customWidth="1"/>
  </cols>
  <sheetData>
    <row r="2" spans="5:6" ht="12.75">
      <c r="E2" s="149" t="s">
        <v>182</v>
      </c>
      <c r="F2" s="10"/>
    </row>
    <row r="3" ht="12.75">
      <c r="E3" s="136" t="s">
        <v>127</v>
      </c>
    </row>
    <row r="5" ht="12.75">
      <c r="B5" s="10" t="s">
        <v>497</v>
      </c>
    </row>
    <row r="6" ht="12.75">
      <c r="B6" s="4" t="s">
        <v>161</v>
      </c>
    </row>
    <row r="9" ht="13.5" thickBot="1"/>
    <row r="10" spans="2:4" ht="13.5" thickBot="1">
      <c r="B10" s="82" t="s">
        <v>143</v>
      </c>
      <c r="C10" s="111" t="s">
        <v>162</v>
      </c>
      <c r="D10" s="82" t="s">
        <v>163</v>
      </c>
    </row>
    <row r="11" spans="2:4" ht="25.5" customHeight="1" thickBot="1">
      <c r="B11" s="83"/>
      <c r="C11" s="111" t="s">
        <v>116</v>
      </c>
      <c r="D11" s="84">
        <f>SUM(D12,D13)</f>
        <v>11494573</v>
      </c>
    </row>
    <row r="12" spans="2:4" ht="39" thickBot="1">
      <c r="B12" s="82">
        <v>952</v>
      </c>
      <c r="C12" s="135" t="s">
        <v>124</v>
      </c>
      <c r="D12" s="84">
        <f>SUM('WYDATKI ZAŁ 2'!E22)</f>
        <v>10318600</v>
      </c>
    </row>
    <row r="13" spans="2:4" ht="39" thickBot="1">
      <c r="B13" s="82">
        <v>955</v>
      </c>
      <c r="C13" s="135" t="s">
        <v>498</v>
      </c>
      <c r="D13" s="134">
        <f>SUM('WYDATKI ZAŁ 2'!E49)</f>
        <v>1175973</v>
      </c>
    </row>
    <row r="18" ht="13.5" thickBot="1"/>
    <row r="19" spans="2:4" ht="13.5" thickBot="1">
      <c r="B19" s="82" t="s">
        <v>143</v>
      </c>
      <c r="C19" s="111" t="s">
        <v>162</v>
      </c>
      <c r="D19" s="82" t="s">
        <v>163</v>
      </c>
    </row>
    <row r="20" spans="2:4" ht="23.25" customHeight="1" thickBot="1">
      <c r="B20" s="83"/>
      <c r="C20" s="111" t="s">
        <v>158</v>
      </c>
      <c r="D20" s="84">
        <f>SUM(D21)</f>
        <v>1548722</v>
      </c>
    </row>
    <row r="21" spans="2:4" ht="26.25" thickBot="1">
      <c r="B21" s="82">
        <v>992</v>
      </c>
      <c r="C21" s="85" t="s">
        <v>164</v>
      </c>
      <c r="D21" s="84">
        <f>SUM('WYDATKI ZAŁ 2'!E14)</f>
        <v>1548722</v>
      </c>
    </row>
    <row r="22" ht="12.75">
      <c r="C22" s="87"/>
    </row>
  </sheetData>
  <printOptions/>
  <pageMargins left="0.75" right="0.75" top="1" bottom="1" header="0.5" footer="0.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0"/>
  <sheetViews>
    <sheetView zoomScale="75" zoomScaleNormal="75" workbookViewId="0" topLeftCell="A1">
      <selection activeCell="U32" sqref="U32"/>
    </sheetView>
  </sheetViews>
  <sheetFormatPr defaultColWidth="9.00390625" defaultRowHeight="15" customHeight="1"/>
  <cols>
    <col min="1" max="1" width="3.00390625" style="840" customWidth="1"/>
    <col min="2" max="2" width="22.375" style="841" customWidth="1"/>
    <col min="3" max="3" width="10.25390625" style="93" customWidth="1"/>
    <col min="4" max="4" width="6.75390625" style="845" customWidth="1"/>
    <col min="5" max="5" width="9.375" style="846" customWidth="1"/>
    <col min="6" max="6" width="10.875" style="887" customWidth="1"/>
    <col min="7" max="7" width="11.625" style="891" hidden="1" customWidth="1"/>
    <col min="8" max="8" width="9.625" style="845" customWidth="1"/>
    <col min="9" max="9" width="11.625" style="845" hidden="1" customWidth="1"/>
    <col min="10" max="10" width="10.25390625" style="889" customWidth="1"/>
    <col min="11" max="11" width="10.125" style="845" customWidth="1"/>
    <col min="12" max="12" width="10.00390625" style="845" hidden="1" customWidth="1"/>
    <col min="13" max="13" width="9.375" style="890" hidden="1" customWidth="1"/>
    <col min="14" max="15" width="10.125" style="845" customWidth="1"/>
    <col min="16" max="16" width="10.125" style="890" hidden="1" customWidth="1"/>
    <col min="17" max="18" width="10.125" style="845" customWidth="1"/>
    <col min="19" max="19" width="10.00390625" style="845" customWidth="1"/>
    <col min="20" max="20" width="10.125" style="0" bestFit="1" customWidth="1"/>
  </cols>
  <sheetData>
    <row r="1" spans="1:20" s="653" customFormat="1" ht="37.5" customHeight="1" thickBot="1">
      <c r="A1" s="647" t="s">
        <v>499</v>
      </c>
      <c r="B1" s="648" t="s">
        <v>121</v>
      </c>
      <c r="C1" s="648" t="s">
        <v>122</v>
      </c>
      <c r="D1" s="930" t="s">
        <v>500</v>
      </c>
      <c r="E1" s="930"/>
      <c r="F1" s="930"/>
      <c r="G1" s="648" t="s">
        <v>122</v>
      </c>
      <c r="H1" s="649" t="s">
        <v>501</v>
      </c>
      <c r="I1" s="649" t="s">
        <v>502</v>
      </c>
      <c r="J1" s="650" t="s">
        <v>503</v>
      </c>
      <c r="K1" s="649" t="s">
        <v>504</v>
      </c>
      <c r="L1" s="649" t="s">
        <v>505</v>
      </c>
      <c r="M1" s="931" t="s">
        <v>503</v>
      </c>
      <c r="N1" s="931"/>
      <c r="O1" s="649" t="s">
        <v>506</v>
      </c>
      <c r="P1" s="931" t="s">
        <v>503</v>
      </c>
      <c r="Q1" s="931"/>
      <c r="R1" s="649" t="s">
        <v>507</v>
      </c>
      <c r="S1" s="651" t="s">
        <v>508</v>
      </c>
      <c r="T1" s="652"/>
    </row>
    <row r="2" spans="1:20" ht="15" customHeight="1">
      <c r="A2" s="932" t="s">
        <v>509</v>
      </c>
      <c r="B2" s="933" t="s">
        <v>510</v>
      </c>
      <c r="C2" s="935">
        <f>SUM(F2:F3)</f>
        <v>650000</v>
      </c>
      <c r="D2" s="936" t="s">
        <v>123</v>
      </c>
      <c r="E2" s="654" t="s">
        <v>511</v>
      </c>
      <c r="F2" s="655">
        <f>SUM(J2,N2,Q2)</f>
        <v>597200</v>
      </c>
      <c r="G2" s="938">
        <f>SUM(F2,F3)</f>
        <v>650000</v>
      </c>
      <c r="H2" s="940">
        <v>0</v>
      </c>
      <c r="I2" s="656" t="str">
        <f>E2</f>
        <v>kredyt</v>
      </c>
      <c r="J2" s="657">
        <v>597200</v>
      </c>
      <c r="K2" s="724">
        <f>SUM(J2:J3)</f>
        <v>650000</v>
      </c>
      <c r="L2" s="901">
        <f>F3</f>
        <v>52800</v>
      </c>
      <c r="M2" s="666" t="s">
        <v>511</v>
      </c>
      <c r="N2" s="667">
        <v>0</v>
      </c>
      <c r="O2" s="903">
        <v>0</v>
      </c>
      <c r="P2" s="666" t="s">
        <v>511</v>
      </c>
      <c r="Q2" s="668">
        <v>0</v>
      </c>
      <c r="R2" s="903">
        <v>0</v>
      </c>
      <c r="S2" s="749" t="s">
        <v>148</v>
      </c>
      <c r="T2" s="108"/>
    </row>
    <row r="3" spans="1:20" ht="15" customHeight="1">
      <c r="A3" s="728"/>
      <c r="B3" s="934"/>
      <c r="C3" s="660"/>
      <c r="D3" s="937"/>
      <c r="E3" s="654" t="s">
        <v>512</v>
      </c>
      <c r="F3" s="655">
        <f aca="true" t="shared" si="0" ref="F3:F64">SUM(J3,N3,Q3)</f>
        <v>52800</v>
      </c>
      <c r="G3" s="939"/>
      <c r="H3" s="941"/>
      <c r="I3" s="672" t="str">
        <f aca="true" t="shared" si="1" ref="I3:I64">E3</f>
        <v>własne</v>
      </c>
      <c r="J3" s="673">
        <v>52800</v>
      </c>
      <c r="K3" s="725"/>
      <c r="L3" s="902"/>
      <c r="M3" s="674" t="s">
        <v>512</v>
      </c>
      <c r="N3" s="675">
        <v>0</v>
      </c>
      <c r="O3" s="904"/>
      <c r="P3" s="674" t="s">
        <v>512</v>
      </c>
      <c r="Q3" s="676">
        <v>0</v>
      </c>
      <c r="R3" s="904"/>
      <c r="S3" s="750"/>
      <c r="T3" s="108"/>
    </row>
    <row r="4" spans="1:20" ht="15" customHeight="1">
      <c r="A4" s="726" t="s">
        <v>513</v>
      </c>
      <c r="B4" s="729" t="s">
        <v>514</v>
      </c>
      <c r="C4" s="906">
        <f>G4</f>
        <v>700000</v>
      </c>
      <c r="D4" s="916" t="s">
        <v>123</v>
      </c>
      <c r="E4" s="681" t="s">
        <v>511</v>
      </c>
      <c r="F4" s="655">
        <f t="shared" si="0"/>
        <v>275000</v>
      </c>
      <c r="G4" s="917">
        <f>SUM(F4,F5,F6)</f>
        <v>700000</v>
      </c>
      <c r="H4" s="919">
        <v>0</v>
      </c>
      <c r="I4" s="672" t="str">
        <f t="shared" si="1"/>
        <v>kredyt</v>
      </c>
      <c r="J4" s="683">
        <v>275000</v>
      </c>
      <c r="K4" s="663">
        <f>SUM(J4:J6)</f>
        <v>700000</v>
      </c>
      <c r="L4" s="910">
        <f>F6</f>
        <v>25000</v>
      </c>
      <c r="M4" s="686" t="s">
        <v>511</v>
      </c>
      <c r="N4" s="687">
        <v>0</v>
      </c>
      <c r="O4" s="912">
        <v>0</v>
      </c>
      <c r="P4" s="686" t="s">
        <v>511</v>
      </c>
      <c r="Q4" s="688">
        <v>0</v>
      </c>
      <c r="R4" s="912">
        <v>0</v>
      </c>
      <c r="S4" s="914" t="s">
        <v>148</v>
      </c>
      <c r="T4" s="133"/>
    </row>
    <row r="5" spans="1:20" ht="15" customHeight="1">
      <c r="A5" s="727"/>
      <c r="B5" s="730"/>
      <c r="C5" s="924"/>
      <c r="D5" s="751"/>
      <c r="E5" s="681" t="s">
        <v>515</v>
      </c>
      <c r="F5" s="655">
        <f t="shared" si="0"/>
        <v>400000</v>
      </c>
      <c r="G5" s="925"/>
      <c r="H5" s="926"/>
      <c r="I5" s="672" t="str">
        <f t="shared" si="1"/>
        <v>pożyczka</v>
      </c>
      <c r="J5" s="689">
        <v>400000</v>
      </c>
      <c r="K5" s="664"/>
      <c r="L5" s="921"/>
      <c r="M5" s="686" t="s">
        <v>515</v>
      </c>
      <c r="N5" s="691">
        <v>0</v>
      </c>
      <c r="O5" s="922"/>
      <c r="P5" s="686" t="s">
        <v>515</v>
      </c>
      <c r="Q5" s="692">
        <v>0</v>
      </c>
      <c r="R5" s="922"/>
      <c r="S5" s="923"/>
      <c r="T5" s="133"/>
    </row>
    <row r="6" spans="1:20" ht="15" customHeight="1">
      <c r="A6" s="728"/>
      <c r="B6" s="731"/>
      <c r="C6" s="907"/>
      <c r="D6" s="752"/>
      <c r="E6" s="681" t="s">
        <v>512</v>
      </c>
      <c r="F6" s="655">
        <f t="shared" si="0"/>
        <v>25000</v>
      </c>
      <c r="G6" s="918"/>
      <c r="H6" s="920"/>
      <c r="I6" s="672" t="str">
        <f t="shared" si="1"/>
        <v>własne</v>
      </c>
      <c r="J6" s="695">
        <v>25000</v>
      </c>
      <c r="K6" s="640"/>
      <c r="L6" s="911"/>
      <c r="M6" s="698" t="s">
        <v>512</v>
      </c>
      <c r="N6" s="699">
        <v>0</v>
      </c>
      <c r="O6" s="913"/>
      <c r="P6" s="698" t="s">
        <v>512</v>
      </c>
      <c r="Q6" s="700">
        <v>0</v>
      </c>
      <c r="R6" s="913"/>
      <c r="S6" s="915"/>
      <c r="T6" s="133"/>
    </row>
    <row r="7" spans="1:20" ht="15" customHeight="1">
      <c r="A7" s="726" t="s">
        <v>516</v>
      </c>
      <c r="B7" s="729" t="s">
        <v>517</v>
      </c>
      <c r="C7" s="906">
        <f>G7</f>
        <v>700000</v>
      </c>
      <c r="D7" s="916" t="s">
        <v>123</v>
      </c>
      <c r="E7" s="681" t="s">
        <v>511</v>
      </c>
      <c r="F7" s="655">
        <f t="shared" si="0"/>
        <v>275000</v>
      </c>
      <c r="G7" s="917">
        <f>SUM(F7:F9)</f>
        <v>700000</v>
      </c>
      <c r="H7" s="919">
        <v>0</v>
      </c>
      <c r="I7" s="672" t="str">
        <f t="shared" si="1"/>
        <v>kredyt</v>
      </c>
      <c r="J7" s="683">
        <v>275000</v>
      </c>
      <c r="K7" s="663">
        <f>SUM(J7:J9)</f>
        <v>700000</v>
      </c>
      <c r="L7" s="910">
        <f>F9</f>
        <v>25000</v>
      </c>
      <c r="M7" s="686" t="s">
        <v>511</v>
      </c>
      <c r="N7" s="687">
        <v>0</v>
      </c>
      <c r="O7" s="912">
        <v>0</v>
      </c>
      <c r="P7" s="686" t="s">
        <v>511</v>
      </c>
      <c r="Q7" s="688">
        <v>0</v>
      </c>
      <c r="R7" s="912">
        <v>0</v>
      </c>
      <c r="S7" s="914" t="s">
        <v>148</v>
      </c>
      <c r="T7" s="133"/>
    </row>
    <row r="8" spans="1:20" ht="15" customHeight="1">
      <c r="A8" s="727"/>
      <c r="B8" s="730"/>
      <c r="C8" s="924"/>
      <c r="D8" s="751"/>
      <c r="E8" s="681" t="s">
        <v>515</v>
      </c>
      <c r="F8" s="655">
        <f t="shared" si="0"/>
        <v>400000</v>
      </c>
      <c r="G8" s="925"/>
      <c r="H8" s="926"/>
      <c r="I8" s="672" t="str">
        <f t="shared" si="1"/>
        <v>pożyczka</v>
      </c>
      <c r="J8" s="689">
        <v>400000</v>
      </c>
      <c r="K8" s="664"/>
      <c r="L8" s="921"/>
      <c r="M8" s="686" t="s">
        <v>515</v>
      </c>
      <c r="N8" s="691">
        <v>0</v>
      </c>
      <c r="O8" s="922"/>
      <c r="P8" s="686" t="s">
        <v>515</v>
      </c>
      <c r="Q8" s="692">
        <v>0</v>
      </c>
      <c r="R8" s="922"/>
      <c r="S8" s="923"/>
      <c r="T8" s="133"/>
    </row>
    <row r="9" spans="1:20" ht="15" customHeight="1">
      <c r="A9" s="728"/>
      <c r="B9" s="731"/>
      <c r="C9" s="907"/>
      <c r="D9" s="752"/>
      <c r="E9" s="681" t="s">
        <v>512</v>
      </c>
      <c r="F9" s="655">
        <f t="shared" si="0"/>
        <v>25000</v>
      </c>
      <c r="G9" s="918"/>
      <c r="H9" s="920"/>
      <c r="I9" s="672" t="str">
        <f t="shared" si="1"/>
        <v>własne</v>
      </c>
      <c r="J9" s="695">
        <v>25000</v>
      </c>
      <c r="K9" s="640"/>
      <c r="L9" s="911"/>
      <c r="M9" s="698" t="s">
        <v>512</v>
      </c>
      <c r="N9" s="699">
        <v>0</v>
      </c>
      <c r="O9" s="913"/>
      <c r="P9" s="698" t="s">
        <v>512</v>
      </c>
      <c r="Q9" s="700">
        <v>0</v>
      </c>
      <c r="R9" s="913"/>
      <c r="S9" s="915"/>
      <c r="T9" s="133"/>
    </row>
    <row r="10" spans="1:20" ht="15" customHeight="1">
      <c r="A10" s="726" t="s">
        <v>518</v>
      </c>
      <c r="B10" s="729" t="s">
        <v>519</v>
      </c>
      <c r="C10" s="906">
        <f>G10</f>
        <v>1000000</v>
      </c>
      <c r="D10" s="916" t="s">
        <v>123</v>
      </c>
      <c r="E10" s="681" t="s">
        <v>511</v>
      </c>
      <c r="F10" s="655">
        <f t="shared" si="0"/>
        <v>464000</v>
      </c>
      <c r="G10" s="917">
        <f>SUM(F10:F12)</f>
        <v>1000000</v>
      </c>
      <c r="H10" s="919">
        <v>0</v>
      </c>
      <c r="I10" s="672" t="str">
        <f t="shared" si="1"/>
        <v>kredyt</v>
      </c>
      <c r="J10" s="683">
        <v>464000</v>
      </c>
      <c r="K10" s="663">
        <f>SUM(J10:J12)</f>
        <v>1000000</v>
      </c>
      <c r="L10" s="910">
        <f>F12</f>
        <v>36000</v>
      </c>
      <c r="M10" s="686" t="s">
        <v>511</v>
      </c>
      <c r="N10" s="687">
        <v>0</v>
      </c>
      <c r="O10" s="912">
        <v>0</v>
      </c>
      <c r="P10" s="686" t="s">
        <v>511</v>
      </c>
      <c r="Q10" s="688">
        <v>0</v>
      </c>
      <c r="R10" s="912">
        <v>0</v>
      </c>
      <c r="S10" s="914" t="s">
        <v>148</v>
      </c>
      <c r="T10" s="133"/>
    </row>
    <row r="11" spans="1:20" ht="15" customHeight="1">
      <c r="A11" s="727"/>
      <c r="B11" s="730"/>
      <c r="C11" s="924"/>
      <c r="D11" s="751"/>
      <c r="E11" s="681" t="s">
        <v>515</v>
      </c>
      <c r="F11" s="655">
        <f t="shared" si="0"/>
        <v>500000</v>
      </c>
      <c r="G11" s="925"/>
      <c r="H11" s="926"/>
      <c r="I11" s="672" t="str">
        <f t="shared" si="1"/>
        <v>pożyczka</v>
      </c>
      <c r="J11" s="689">
        <v>500000</v>
      </c>
      <c r="K11" s="664"/>
      <c r="L11" s="921"/>
      <c r="M11" s="686" t="s">
        <v>515</v>
      </c>
      <c r="N11" s="691">
        <v>0</v>
      </c>
      <c r="O11" s="922"/>
      <c r="P11" s="686" t="s">
        <v>515</v>
      </c>
      <c r="Q11" s="692">
        <v>0</v>
      </c>
      <c r="R11" s="922"/>
      <c r="S11" s="923"/>
      <c r="T11" s="133"/>
    </row>
    <row r="12" spans="1:20" ht="15" customHeight="1">
      <c r="A12" s="728"/>
      <c r="B12" s="731"/>
      <c r="C12" s="907"/>
      <c r="D12" s="752"/>
      <c r="E12" s="681" t="s">
        <v>512</v>
      </c>
      <c r="F12" s="655">
        <f t="shared" si="0"/>
        <v>36000</v>
      </c>
      <c r="G12" s="918"/>
      <c r="H12" s="920"/>
      <c r="I12" s="672" t="str">
        <f t="shared" si="1"/>
        <v>własne</v>
      </c>
      <c r="J12" s="695">
        <v>36000</v>
      </c>
      <c r="K12" s="640"/>
      <c r="L12" s="911"/>
      <c r="M12" s="698" t="s">
        <v>512</v>
      </c>
      <c r="N12" s="699">
        <v>0</v>
      </c>
      <c r="O12" s="913"/>
      <c r="P12" s="698" t="s">
        <v>512</v>
      </c>
      <c r="Q12" s="700">
        <v>0</v>
      </c>
      <c r="R12" s="913"/>
      <c r="S12" s="915"/>
      <c r="T12" s="133"/>
    </row>
    <row r="13" spans="1:20" ht="15" customHeight="1">
      <c r="A13" s="927" t="s">
        <v>520</v>
      </c>
      <c r="B13" s="928" t="s">
        <v>521</v>
      </c>
      <c r="C13" s="929">
        <f>G13</f>
        <v>1260000</v>
      </c>
      <c r="D13" s="916" t="s">
        <v>123</v>
      </c>
      <c r="E13" s="681" t="s">
        <v>511</v>
      </c>
      <c r="F13" s="655">
        <f t="shared" si="0"/>
        <v>1157500</v>
      </c>
      <c r="G13" s="917">
        <f>SUM(F13:F14)</f>
        <v>1260000</v>
      </c>
      <c r="H13" s="919">
        <v>0</v>
      </c>
      <c r="I13" s="672" t="str">
        <f t="shared" si="1"/>
        <v>kredyt</v>
      </c>
      <c r="J13" s="683">
        <v>57500</v>
      </c>
      <c r="K13" s="663">
        <f>SUM(J13:J14)</f>
        <v>60000</v>
      </c>
      <c r="L13" s="910">
        <f>F14</f>
        <v>102500</v>
      </c>
      <c r="M13" s="686" t="s">
        <v>511</v>
      </c>
      <c r="N13" s="687">
        <v>1100000</v>
      </c>
      <c r="O13" s="663">
        <f>SUM(N13,N14)</f>
        <v>1200000</v>
      </c>
      <c r="P13" s="686" t="s">
        <v>511</v>
      </c>
      <c r="Q13" s="688">
        <v>0</v>
      </c>
      <c r="R13" s="912">
        <v>0</v>
      </c>
      <c r="S13" s="914" t="s">
        <v>148</v>
      </c>
      <c r="T13" s="133"/>
    </row>
    <row r="14" spans="1:20" ht="15" customHeight="1">
      <c r="A14" s="927"/>
      <c r="B14" s="928"/>
      <c r="C14" s="929"/>
      <c r="D14" s="751"/>
      <c r="E14" s="681" t="s">
        <v>512</v>
      </c>
      <c r="F14" s="655">
        <f t="shared" si="0"/>
        <v>102500</v>
      </c>
      <c r="G14" s="918"/>
      <c r="H14" s="920"/>
      <c r="I14" s="672" t="str">
        <f t="shared" si="1"/>
        <v>własne</v>
      </c>
      <c r="J14" s="695">
        <v>2500</v>
      </c>
      <c r="K14" s="640"/>
      <c r="L14" s="911"/>
      <c r="M14" s="698" t="s">
        <v>512</v>
      </c>
      <c r="N14" s="699">
        <v>100000</v>
      </c>
      <c r="O14" s="913"/>
      <c r="P14" s="698" t="s">
        <v>512</v>
      </c>
      <c r="Q14" s="700">
        <v>0</v>
      </c>
      <c r="R14" s="913"/>
      <c r="S14" s="915"/>
      <c r="T14" s="133"/>
    </row>
    <row r="15" spans="1:20" ht="15" customHeight="1">
      <c r="A15" s="927" t="s">
        <v>522</v>
      </c>
      <c r="B15" s="928" t="s">
        <v>523</v>
      </c>
      <c r="C15" s="929">
        <v>120000</v>
      </c>
      <c r="D15" s="916" t="s">
        <v>123</v>
      </c>
      <c r="E15" s="681" t="s">
        <v>511</v>
      </c>
      <c r="F15" s="655">
        <f>SUM(J15,N15,Q15)</f>
        <v>110000</v>
      </c>
      <c r="G15" s="917">
        <f>SUM(F15:F16)</f>
        <v>120000</v>
      </c>
      <c r="H15" s="919">
        <v>0</v>
      </c>
      <c r="I15" s="672"/>
      <c r="J15" s="689">
        <v>0</v>
      </c>
      <c r="K15" s="663">
        <f>SUM(J15:J16)</f>
        <v>0</v>
      </c>
      <c r="L15" s="690"/>
      <c r="M15" s="698"/>
      <c r="N15" s="691">
        <v>110000</v>
      </c>
      <c r="O15" s="663">
        <f>SUM(N15:N16)</f>
        <v>120000</v>
      </c>
      <c r="P15" s="698"/>
      <c r="Q15" s="692">
        <v>0</v>
      </c>
      <c r="R15" s="912">
        <f>SUM(Q15:Q16)</f>
        <v>0</v>
      </c>
      <c r="S15" s="892" t="s">
        <v>148</v>
      </c>
      <c r="T15" s="133"/>
    </row>
    <row r="16" spans="1:20" ht="15" customHeight="1">
      <c r="A16" s="927"/>
      <c r="B16" s="928"/>
      <c r="C16" s="929"/>
      <c r="D16" s="751"/>
      <c r="E16" s="681" t="s">
        <v>512</v>
      </c>
      <c r="F16" s="655">
        <f>SUM(J16,N16,Q16)</f>
        <v>10000</v>
      </c>
      <c r="G16" s="918"/>
      <c r="H16" s="920"/>
      <c r="I16" s="672"/>
      <c r="J16" s="689">
        <v>0</v>
      </c>
      <c r="K16" s="664"/>
      <c r="L16" s="690"/>
      <c r="M16" s="706"/>
      <c r="N16" s="691">
        <v>10000</v>
      </c>
      <c r="O16" s="922"/>
      <c r="P16" s="706"/>
      <c r="Q16" s="692">
        <v>0</v>
      </c>
      <c r="R16" s="922"/>
      <c r="S16" s="893"/>
      <c r="T16" s="133"/>
    </row>
    <row r="17" spans="1:20" ht="15" customHeight="1">
      <c r="A17" s="927" t="s">
        <v>524</v>
      </c>
      <c r="B17" s="928" t="s">
        <v>525</v>
      </c>
      <c r="C17" s="929">
        <v>120000</v>
      </c>
      <c r="D17" s="916" t="s">
        <v>123</v>
      </c>
      <c r="E17" s="681" t="s">
        <v>511</v>
      </c>
      <c r="F17" s="655">
        <f>SUM(J17,N17,Q17)</f>
        <v>110000</v>
      </c>
      <c r="G17" s="917">
        <f>SUM(F17:F18)</f>
        <v>120000</v>
      </c>
      <c r="H17" s="919">
        <v>0</v>
      </c>
      <c r="I17" s="672"/>
      <c r="J17" s="683">
        <v>0</v>
      </c>
      <c r="K17" s="663">
        <f>SUM(J17:J18)</f>
        <v>0</v>
      </c>
      <c r="L17" s="685"/>
      <c r="M17" s="706"/>
      <c r="N17" s="687">
        <v>110000</v>
      </c>
      <c r="O17" s="663">
        <f>SUM(N17:N18)</f>
        <v>120000</v>
      </c>
      <c r="P17" s="706"/>
      <c r="Q17" s="688">
        <v>0</v>
      </c>
      <c r="R17" s="912">
        <f>SUM(Q17:Q18)</f>
        <v>0</v>
      </c>
      <c r="S17" s="893" t="s">
        <v>148</v>
      </c>
      <c r="T17" s="133"/>
    </row>
    <row r="18" spans="1:20" ht="15" customHeight="1">
      <c r="A18" s="927"/>
      <c r="B18" s="928"/>
      <c r="C18" s="929"/>
      <c r="D18" s="751"/>
      <c r="E18" s="681" t="s">
        <v>512</v>
      </c>
      <c r="F18" s="655">
        <f>SUM(J18,N18,Q18)</f>
        <v>10000</v>
      </c>
      <c r="G18" s="918"/>
      <c r="H18" s="920"/>
      <c r="I18" s="672"/>
      <c r="J18" s="695">
        <v>0</v>
      </c>
      <c r="K18" s="664"/>
      <c r="L18" s="697"/>
      <c r="M18" s="707"/>
      <c r="N18" s="691">
        <v>10000</v>
      </c>
      <c r="O18" s="922"/>
      <c r="P18" s="707"/>
      <c r="Q18" s="700">
        <v>0</v>
      </c>
      <c r="R18" s="922"/>
      <c r="S18" s="894"/>
      <c r="T18" s="133"/>
    </row>
    <row r="19" spans="1:20" ht="15" customHeight="1">
      <c r="A19" s="726" t="s">
        <v>526</v>
      </c>
      <c r="B19" s="730" t="s">
        <v>527</v>
      </c>
      <c r="C19" s="924">
        <f>G19</f>
        <v>1300000</v>
      </c>
      <c r="D19" s="916" t="s">
        <v>123</v>
      </c>
      <c r="E19" s="681" t="s">
        <v>511</v>
      </c>
      <c r="F19" s="655">
        <f t="shared" si="0"/>
        <v>1190000</v>
      </c>
      <c r="G19" s="917">
        <f>SUM(F19:F20)</f>
        <v>1300000</v>
      </c>
      <c r="H19" s="919">
        <v>0</v>
      </c>
      <c r="I19" s="672" t="str">
        <f t="shared" si="1"/>
        <v>kredyt</v>
      </c>
      <c r="J19" s="683">
        <v>1190000</v>
      </c>
      <c r="K19" s="663">
        <f>SUM(J19:J20)</f>
        <v>1300000</v>
      </c>
      <c r="L19" s="910">
        <f>F20</f>
        <v>110000</v>
      </c>
      <c r="M19" s="686" t="s">
        <v>511</v>
      </c>
      <c r="N19" s="687">
        <v>0</v>
      </c>
      <c r="O19" s="663">
        <f>SUM(N19,N20)</f>
        <v>0</v>
      </c>
      <c r="P19" s="686" t="s">
        <v>511</v>
      </c>
      <c r="Q19" s="688">
        <v>0</v>
      </c>
      <c r="R19" s="912">
        <v>0</v>
      </c>
      <c r="S19" s="914" t="s">
        <v>148</v>
      </c>
      <c r="T19" s="133"/>
    </row>
    <row r="20" spans="1:20" ht="15" customHeight="1">
      <c r="A20" s="728"/>
      <c r="B20" s="731"/>
      <c r="C20" s="907"/>
      <c r="D20" s="752"/>
      <c r="E20" s="681" t="s">
        <v>512</v>
      </c>
      <c r="F20" s="655">
        <f t="shared" si="0"/>
        <v>110000</v>
      </c>
      <c r="G20" s="918"/>
      <c r="H20" s="920"/>
      <c r="I20" s="672" t="str">
        <f t="shared" si="1"/>
        <v>własne</v>
      </c>
      <c r="J20" s="695">
        <v>110000</v>
      </c>
      <c r="K20" s="640"/>
      <c r="L20" s="911"/>
      <c r="M20" s="698" t="s">
        <v>512</v>
      </c>
      <c r="N20" s="699">
        <v>0</v>
      </c>
      <c r="O20" s="913"/>
      <c r="P20" s="698" t="s">
        <v>512</v>
      </c>
      <c r="Q20" s="700">
        <v>0</v>
      </c>
      <c r="R20" s="913"/>
      <c r="S20" s="915"/>
      <c r="T20" s="133"/>
    </row>
    <row r="21" spans="1:20" ht="15" customHeight="1">
      <c r="A21" s="726" t="s">
        <v>528</v>
      </c>
      <c r="B21" s="729" t="s">
        <v>529</v>
      </c>
      <c r="C21" s="906">
        <f>G21</f>
        <v>1100000</v>
      </c>
      <c r="D21" s="916" t="s">
        <v>123</v>
      </c>
      <c r="E21" s="681" t="s">
        <v>511</v>
      </c>
      <c r="F21" s="655">
        <f t="shared" si="0"/>
        <v>1012000</v>
      </c>
      <c r="G21" s="917">
        <f>SUM(F21:F22)</f>
        <v>1100000</v>
      </c>
      <c r="H21" s="919">
        <v>0</v>
      </c>
      <c r="I21" s="672" t="str">
        <f t="shared" si="1"/>
        <v>kredyt</v>
      </c>
      <c r="J21" s="683">
        <v>92000</v>
      </c>
      <c r="K21" s="663">
        <f>SUM(J21:J22)</f>
        <v>100000</v>
      </c>
      <c r="L21" s="910">
        <f>F22</f>
        <v>88000</v>
      </c>
      <c r="M21" s="686" t="s">
        <v>511</v>
      </c>
      <c r="N21" s="687">
        <v>920000</v>
      </c>
      <c r="O21" s="663">
        <f>SUM(N21,N22)</f>
        <v>1000000</v>
      </c>
      <c r="P21" s="686" t="s">
        <v>511</v>
      </c>
      <c r="Q21" s="688">
        <v>0</v>
      </c>
      <c r="R21" s="912">
        <v>0</v>
      </c>
      <c r="S21" s="914" t="s">
        <v>148</v>
      </c>
      <c r="T21" s="133"/>
    </row>
    <row r="22" spans="1:20" ht="15" customHeight="1">
      <c r="A22" s="728"/>
      <c r="B22" s="731"/>
      <c r="C22" s="907"/>
      <c r="D22" s="752"/>
      <c r="E22" s="681" t="s">
        <v>512</v>
      </c>
      <c r="F22" s="655">
        <f t="shared" si="0"/>
        <v>88000</v>
      </c>
      <c r="G22" s="918"/>
      <c r="H22" s="920"/>
      <c r="I22" s="672" t="str">
        <f t="shared" si="1"/>
        <v>własne</v>
      </c>
      <c r="J22" s="695">
        <v>8000</v>
      </c>
      <c r="K22" s="640"/>
      <c r="L22" s="911"/>
      <c r="M22" s="698" t="s">
        <v>512</v>
      </c>
      <c r="N22" s="699">
        <v>80000</v>
      </c>
      <c r="O22" s="913"/>
      <c r="P22" s="698" t="s">
        <v>512</v>
      </c>
      <c r="Q22" s="700">
        <v>0</v>
      </c>
      <c r="R22" s="913"/>
      <c r="S22" s="915"/>
      <c r="T22" s="133"/>
    </row>
    <row r="23" spans="1:20" ht="12.75" customHeight="1">
      <c r="A23" s="726" t="s">
        <v>530</v>
      </c>
      <c r="B23" s="729" t="s">
        <v>531</v>
      </c>
      <c r="C23" s="906">
        <f>G23</f>
        <v>500000</v>
      </c>
      <c r="D23" s="916" t="s">
        <v>123</v>
      </c>
      <c r="E23" s="681" t="s">
        <v>511</v>
      </c>
      <c r="F23" s="655">
        <f t="shared" si="0"/>
        <v>432000</v>
      </c>
      <c r="G23" s="917">
        <f>SUM(F23:F24)</f>
        <v>500000</v>
      </c>
      <c r="H23" s="919">
        <v>0</v>
      </c>
      <c r="I23" s="672" t="str">
        <f t="shared" si="1"/>
        <v>kredyt</v>
      </c>
      <c r="J23" s="683">
        <v>32000</v>
      </c>
      <c r="K23" s="663">
        <f>SUM(J23:J24)</f>
        <v>35000</v>
      </c>
      <c r="L23" s="910">
        <f>F24</f>
        <v>68000</v>
      </c>
      <c r="M23" s="686" t="s">
        <v>511</v>
      </c>
      <c r="N23" s="687">
        <v>400000</v>
      </c>
      <c r="O23" s="663">
        <f>SUM(N23,N24)</f>
        <v>465000</v>
      </c>
      <c r="P23" s="686" t="s">
        <v>511</v>
      </c>
      <c r="Q23" s="688">
        <v>0</v>
      </c>
      <c r="R23" s="912">
        <v>0</v>
      </c>
      <c r="S23" s="914" t="s">
        <v>148</v>
      </c>
      <c r="T23" s="133"/>
    </row>
    <row r="24" spans="1:20" ht="15" customHeight="1">
      <c r="A24" s="728"/>
      <c r="B24" s="731"/>
      <c r="C24" s="907"/>
      <c r="D24" s="752"/>
      <c r="E24" s="681" t="s">
        <v>512</v>
      </c>
      <c r="F24" s="655">
        <f t="shared" si="0"/>
        <v>68000</v>
      </c>
      <c r="G24" s="918"/>
      <c r="H24" s="920"/>
      <c r="I24" s="672" t="str">
        <f t="shared" si="1"/>
        <v>własne</v>
      </c>
      <c r="J24" s="695">
        <v>3000</v>
      </c>
      <c r="K24" s="640"/>
      <c r="L24" s="911"/>
      <c r="M24" s="698" t="s">
        <v>512</v>
      </c>
      <c r="N24" s="699">
        <v>65000</v>
      </c>
      <c r="O24" s="913"/>
      <c r="P24" s="698" t="s">
        <v>512</v>
      </c>
      <c r="Q24" s="700">
        <v>0</v>
      </c>
      <c r="R24" s="913"/>
      <c r="S24" s="915"/>
      <c r="T24" s="133"/>
    </row>
    <row r="25" spans="1:20" ht="18" customHeight="1">
      <c r="A25" s="726" t="s">
        <v>532</v>
      </c>
      <c r="B25" s="729" t="s">
        <v>533</v>
      </c>
      <c r="C25" s="906">
        <f>G25</f>
        <v>630000</v>
      </c>
      <c r="D25" s="916" t="s">
        <v>123</v>
      </c>
      <c r="E25" s="681" t="s">
        <v>511</v>
      </c>
      <c r="F25" s="655">
        <f>SUM(J25,N25,Q25)</f>
        <v>548000</v>
      </c>
      <c r="G25" s="917">
        <f>SUM(F25:F26)</f>
        <v>630000</v>
      </c>
      <c r="H25" s="919">
        <v>0</v>
      </c>
      <c r="I25" s="672" t="str">
        <f t="shared" si="1"/>
        <v>kredyt</v>
      </c>
      <c r="J25" s="683">
        <v>28000</v>
      </c>
      <c r="K25" s="663">
        <f>SUM(J25:J26)</f>
        <v>30000</v>
      </c>
      <c r="L25" s="910">
        <f>F26</f>
        <v>82000</v>
      </c>
      <c r="M25" s="686" t="s">
        <v>511</v>
      </c>
      <c r="N25" s="687">
        <v>520000</v>
      </c>
      <c r="O25" s="663">
        <f>SUM(N25,N26)</f>
        <v>600000</v>
      </c>
      <c r="P25" s="686" t="s">
        <v>511</v>
      </c>
      <c r="Q25" s="688">
        <v>0</v>
      </c>
      <c r="R25" s="912">
        <v>0</v>
      </c>
      <c r="S25" s="914" t="s">
        <v>148</v>
      </c>
      <c r="T25" s="133"/>
    </row>
    <row r="26" spans="1:20" ht="20.25" customHeight="1">
      <c r="A26" s="728"/>
      <c r="B26" s="731"/>
      <c r="C26" s="907"/>
      <c r="D26" s="752"/>
      <c r="E26" s="681" t="s">
        <v>512</v>
      </c>
      <c r="F26" s="655">
        <f t="shared" si="0"/>
        <v>82000</v>
      </c>
      <c r="G26" s="918"/>
      <c r="H26" s="920"/>
      <c r="I26" s="672" t="str">
        <f t="shared" si="1"/>
        <v>własne</v>
      </c>
      <c r="J26" s="695">
        <v>2000</v>
      </c>
      <c r="K26" s="640"/>
      <c r="L26" s="911"/>
      <c r="M26" s="698" t="s">
        <v>512</v>
      </c>
      <c r="N26" s="699">
        <v>80000</v>
      </c>
      <c r="O26" s="913"/>
      <c r="P26" s="698" t="s">
        <v>512</v>
      </c>
      <c r="Q26" s="700">
        <v>0</v>
      </c>
      <c r="R26" s="913"/>
      <c r="S26" s="915"/>
      <c r="T26" s="133"/>
    </row>
    <row r="27" spans="1:20" ht="15" customHeight="1">
      <c r="A27" s="726" t="s">
        <v>534</v>
      </c>
      <c r="B27" s="729" t="s">
        <v>535</v>
      </c>
      <c r="C27" s="906">
        <f>G27</f>
        <v>900000</v>
      </c>
      <c r="D27" s="916" t="s">
        <v>123</v>
      </c>
      <c r="E27" s="681" t="s">
        <v>511</v>
      </c>
      <c r="F27" s="655">
        <f>SUM(J27,N27,Q27)</f>
        <v>270000</v>
      </c>
      <c r="G27" s="917">
        <f>SUM(F27:F29)</f>
        <v>900000</v>
      </c>
      <c r="H27" s="919">
        <v>0</v>
      </c>
      <c r="I27" s="672" t="str">
        <f t="shared" si="1"/>
        <v>kredyt</v>
      </c>
      <c r="J27" s="683">
        <v>270000</v>
      </c>
      <c r="K27" s="663">
        <f>SUM(J27:J29)</f>
        <v>900000</v>
      </c>
      <c r="L27" s="910">
        <f>F29</f>
        <v>30000</v>
      </c>
      <c r="M27" s="686" t="s">
        <v>511</v>
      </c>
      <c r="N27" s="687">
        <v>0</v>
      </c>
      <c r="O27" s="912">
        <v>0</v>
      </c>
      <c r="P27" s="686" t="s">
        <v>511</v>
      </c>
      <c r="Q27" s="688">
        <v>0</v>
      </c>
      <c r="R27" s="912">
        <v>0</v>
      </c>
      <c r="S27" s="914" t="s">
        <v>148</v>
      </c>
      <c r="T27" s="133"/>
    </row>
    <row r="28" spans="1:20" ht="15" customHeight="1">
      <c r="A28" s="727"/>
      <c r="B28" s="730"/>
      <c r="C28" s="924"/>
      <c r="D28" s="751"/>
      <c r="E28" s="681" t="s">
        <v>515</v>
      </c>
      <c r="F28" s="655">
        <f t="shared" si="0"/>
        <v>600000</v>
      </c>
      <c r="G28" s="925"/>
      <c r="H28" s="926"/>
      <c r="I28" s="672" t="str">
        <f t="shared" si="1"/>
        <v>pożyczka</v>
      </c>
      <c r="J28" s="689">
        <v>600000</v>
      </c>
      <c r="K28" s="664"/>
      <c r="L28" s="921"/>
      <c r="M28" s="686" t="s">
        <v>515</v>
      </c>
      <c r="N28" s="691">
        <v>0</v>
      </c>
      <c r="O28" s="922"/>
      <c r="P28" s="686" t="s">
        <v>515</v>
      </c>
      <c r="Q28" s="692">
        <v>0</v>
      </c>
      <c r="R28" s="922"/>
      <c r="S28" s="923"/>
      <c r="T28" s="133"/>
    </row>
    <row r="29" spans="1:20" ht="15" customHeight="1">
      <c r="A29" s="728"/>
      <c r="B29" s="731"/>
      <c r="C29" s="907"/>
      <c r="D29" s="752"/>
      <c r="E29" s="681" t="s">
        <v>512</v>
      </c>
      <c r="F29" s="655">
        <f t="shared" si="0"/>
        <v>30000</v>
      </c>
      <c r="G29" s="918"/>
      <c r="H29" s="920"/>
      <c r="I29" s="672" t="str">
        <f t="shared" si="1"/>
        <v>własne</v>
      </c>
      <c r="J29" s="695">
        <v>30000</v>
      </c>
      <c r="K29" s="640"/>
      <c r="L29" s="911"/>
      <c r="M29" s="698" t="s">
        <v>512</v>
      </c>
      <c r="N29" s="699">
        <v>0</v>
      </c>
      <c r="O29" s="913"/>
      <c r="P29" s="698" t="s">
        <v>512</v>
      </c>
      <c r="Q29" s="700">
        <v>0</v>
      </c>
      <c r="R29" s="913"/>
      <c r="S29" s="915"/>
      <c r="T29" s="133"/>
    </row>
    <row r="30" spans="1:20" ht="15" customHeight="1">
      <c r="A30" s="726" t="s">
        <v>536</v>
      </c>
      <c r="B30" s="729" t="s">
        <v>537</v>
      </c>
      <c r="C30" s="906">
        <f>G30</f>
        <v>100000</v>
      </c>
      <c r="D30" s="916" t="s">
        <v>123</v>
      </c>
      <c r="E30" s="681" t="s">
        <v>511</v>
      </c>
      <c r="F30" s="655">
        <f t="shared" si="0"/>
        <v>16000</v>
      </c>
      <c r="G30" s="917">
        <f>SUM(F30:F32)</f>
        <v>100000</v>
      </c>
      <c r="H30" s="919">
        <v>0</v>
      </c>
      <c r="I30" s="672" t="str">
        <f>E30</f>
        <v>kredyt</v>
      </c>
      <c r="J30" s="683">
        <v>16000</v>
      </c>
      <c r="K30" s="663">
        <f>SUM(J30:J32)</f>
        <v>100000</v>
      </c>
      <c r="L30" s="910">
        <f>F32</f>
        <v>4000</v>
      </c>
      <c r="M30" s="686" t="s">
        <v>511</v>
      </c>
      <c r="N30" s="687">
        <v>0</v>
      </c>
      <c r="O30" s="912">
        <v>0</v>
      </c>
      <c r="P30" s="686" t="s">
        <v>511</v>
      </c>
      <c r="Q30" s="688">
        <v>0</v>
      </c>
      <c r="R30" s="912">
        <v>0</v>
      </c>
      <c r="S30" s="914" t="s">
        <v>148</v>
      </c>
      <c r="T30" s="133"/>
    </row>
    <row r="31" spans="1:20" ht="15" customHeight="1">
      <c r="A31" s="727"/>
      <c r="B31" s="730"/>
      <c r="C31" s="924"/>
      <c r="D31" s="751"/>
      <c r="E31" s="681" t="s">
        <v>515</v>
      </c>
      <c r="F31" s="655">
        <f t="shared" si="0"/>
        <v>80000</v>
      </c>
      <c r="G31" s="925"/>
      <c r="H31" s="926"/>
      <c r="I31" s="672" t="str">
        <f t="shared" si="1"/>
        <v>pożyczka</v>
      </c>
      <c r="J31" s="689">
        <v>80000</v>
      </c>
      <c r="K31" s="664"/>
      <c r="L31" s="921"/>
      <c r="M31" s="686" t="s">
        <v>515</v>
      </c>
      <c r="N31" s="691">
        <v>0</v>
      </c>
      <c r="O31" s="922"/>
      <c r="P31" s="686" t="s">
        <v>515</v>
      </c>
      <c r="Q31" s="692">
        <v>0</v>
      </c>
      <c r="R31" s="922"/>
      <c r="S31" s="923"/>
      <c r="T31" s="133"/>
    </row>
    <row r="32" spans="1:20" ht="13.5" customHeight="1">
      <c r="A32" s="728"/>
      <c r="B32" s="731"/>
      <c r="C32" s="907"/>
      <c r="D32" s="752"/>
      <c r="E32" s="681" t="s">
        <v>512</v>
      </c>
      <c r="F32" s="708">
        <f t="shared" si="0"/>
        <v>4000</v>
      </c>
      <c r="G32" s="918"/>
      <c r="H32" s="920"/>
      <c r="I32" s="672" t="str">
        <f t="shared" si="1"/>
        <v>własne</v>
      </c>
      <c r="J32" s="695">
        <v>4000</v>
      </c>
      <c r="K32" s="640"/>
      <c r="L32" s="911"/>
      <c r="M32" s="698" t="s">
        <v>512</v>
      </c>
      <c r="N32" s="699">
        <v>0</v>
      </c>
      <c r="O32" s="913"/>
      <c r="P32" s="698" t="s">
        <v>512</v>
      </c>
      <c r="Q32" s="700">
        <v>0</v>
      </c>
      <c r="R32" s="913"/>
      <c r="S32" s="915"/>
      <c r="T32" s="133"/>
    </row>
    <row r="33" spans="1:20" ht="15" customHeight="1">
      <c r="A33" s="726" t="s">
        <v>538</v>
      </c>
      <c r="B33" s="729" t="s">
        <v>539</v>
      </c>
      <c r="C33" s="906">
        <f>G33</f>
        <v>50000</v>
      </c>
      <c r="D33" s="916" t="s">
        <v>123</v>
      </c>
      <c r="E33" s="681" t="s">
        <v>511</v>
      </c>
      <c r="F33" s="708">
        <f t="shared" si="0"/>
        <v>45900</v>
      </c>
      <c r="G33" s="917">
        <f>SUM(F33:F34)</f>
        <v>50000</v>
      </c>
      <c r="H33" s="919">
        <v>0</v>
      </c>
      <c r="I33" s="672" t="str">
        <f t="shared" si="1"/>
        <v>kredyt</v>
      </c>
      <c r="J33" s="683">
        <v>45900</v>
      </c>
      <c r="K33" s="663">
        <f>SUM(J33:J34)</f>
        <v>50000</v>
      </c>
      <c r="L33" s="910">
        <f>F34</f>
        <v>4100</v>
      </c>
      <c r="M33" s="686" t="s">
        <v>511</v>
      </c>
      <c r="N33" s="687">
        <v>0</v>
      </c>
      <c r="O33" s="912">
        <v>0</v>
      </c>
      <c r="P33" s="686" t="s">
        <v>511</v>
      </c>
      <c r="Q33" s="688">
        <v>0</v>
      </c>
      <c r="R33" s="912">
        <v>0</v>
      </c>
      <c r="S33" s="914" t="s">
        <v>148</v>
      </c>
      <c r="T33" s="133"/>
    </row>
    <row r="34" spans="1:20" ht="15" customHeight="1">
      <c r="A34" s="728"/>
      <c r="B34" s="731"/>
      <c r="C34" s="907"/>
      <c r="D34" s="752"/>
      <c r="E34" s="681" t="s">
        <v>512</v>
      </c>
      <c r="F34" s="655">
        <f t="shared" si="0"/>
        <v>4100</v>
      </c>
      <c r="G34" s="918"/>
      <c r="H34" s="920"/>
      <c r="I34" s="672" t="str">
        <f t="shared" si="1"/>
        <v>własne</v>
      </c>
      <c r="J34" s="695">
        <v>4100</v>
      </c>
      <c r="K34" s="640"/>
      <c r="L34" s="911"/>
      <c r="M34" s="698" t="s">
        <v>512</v>
      </c>
      <c r="N34" s="699">
        <v>0</v>
      </c>
      <c r="O34" s="913"/>
      <c r="P34" s="698" t="s">
        <v>512</v>
      </c>
      <c r="Q34" s="700">
        <v>0</v>
      </c>
      <c r="R34" s="913"/>
      <c r="S34" s="915"/>
      <c r="T34" s="133"/>
    </row>
    <row r="35" spans="1:20" s="88" customFormat="1" ht="15" customHeight="1">
      <c r="A35" s="641" t="s">
        <v>540</v>
      </c>
      <c r="B35" s="729" t="s">
        <v>541</v>
      </c>
      <c r="C35" s="906">
        <f>G35</f>
        <v>2500000</v>
      </c>
      <c r="D35" s="916" t="s">
        <v>123</v>
      </c>
      <c r="E35" s="681" t="s">
        <v>511</v>
      </c>
      <c r="F35" s="655">
        <f>SUM(J35,N35,Q35)</f>
        <v>2366000</v>
      </c>
      <c r="G35" s="917">
        <f>SUM(F35:F36)</f>
        <v>2500000</v>
      </c>
      <c r="H35" s="919">
        <v>0</v>
      </c>
      <c r="I35" s="672" t="str">
        <f t="shared" si="1"/>
        <v>kredyt</v>
      </c>
      <c r="J35" s="683">
        <v>1366000</v>
      </c>
      <c r="K35" s="663">
        <f>SUM(J35,J36)</f>
        <v>1500000</v>
      </c>
      <c r="L35" s="910">
        <f>F36</f>
        <v>134000</v>
      </c>
      <c r="M35" s="686" t="s">
        <v>511</v>
      </c>
      <c r="N35" s="687">
        <v>1000000</v>
      </c>
      <c r="O35" s="663">
        <f>G35-K35</f>
        <v>1000000</v>
      </c>
      <c r="P35" s="686" t="s">
        <v>511</v>
      </c>
      <c r="Q35" s="687">
        <v>0</v>
      </c>
      <c r="R35" s="912">
        <v>0</v>
      </c>
      <c r="S35" s="914" t="s">
        <v>148</v>
      </c>
      <c r="T35" s="133"/>
    </row>
    <row r="36" spans="1:20" s="88" customFormat="1" ht="15" customHeight="1">
      <c r="A36" s="643"/>
      <c r="B36" s="731"/>
      <c r="C36" s="907"/>
      <c r="D36" s="752"/>
      <c r="E36" s="710" t="s">
        <v>512</v>
      </c>
      <c r="F36" s="655">
        <f t="shared" si="0"/>
        <v>134000</v>
      </c>
      <c r="G36" s="918"/>
      <c r="H36" s="920"/>
      <c r="I36" s="672" t="str">
        <f t="shared" si="1"/>
        <v>własne</v>
      </c>
      <c r="J36" s="695">
        <v>134000</v>
      </c>
      <c r="K36" s="640"/>
      <c r="L36" s="911"/>
      <c r="M36" s="686" t="s">
        <v>512</v>
      </c>
      <c r="N36" s="699">
        <v>0</v>
      </c>
      <c r="O36" s="640"/>
      <c r="P36" s="686" t="s">
        <v>512</v>
      </c>
      <c r="Q36" s="699">
        <v>0</v>
      </c>
      <c r="R36" s="913"/>
      <c r="S36" s="915"/>
      <c r="T36" s="133"/>
    </row>
    <row r="37" spans="1:20" ht="39" customHeight="1">
      <c r="A37" s="702" t="s">
        <v>542</v>
      </c>
      <c r="B37" s="703" t="s">
        <v>543</v>
      </c>
      <c r="C37" s="704">
        <f>G37</f>
        <v>80000</v>
      </c>
      <c r="D37" s="711" t="s">
        <v>148</v>
      </c>
      <c r="E37" s="710"/>
      <c r="F37" s="655">
        <f t="shared" si="0"/>
        <v>80000</v>
      </c>
      <c r="G37" s="712">
        <v>80000</v>
      </c>
      <c r="H37" s="713">
        <v>0</v>
      </c>
      <c r="I37" s="672">
        <f t="shared" si="1"/>
        <v>0</v>
      </c>
      <c r="J37" s="714">
        <v>80000</v>
      </c>
      <c r="K37" s="715">
        <f>SUM(J37)</f>
        <v>80000</v>
      </c>
      <c r="L37" s="716"/>
      <c r="M37" s="686" t="s">
        <v>512</v>
      </c>
      <c r="N37" s="717">
        <v>0</v>
      </c>
      <c r="O37" s="715">
        <v>0</v>
      </c>
      <c r="P37" s="686" t="s">
        <v>512</v>
      </c>
      <c r="Q37" s="718">
        <v>0</v>
      </c>
      <c r="R37" s="719">
        <v>0</v>
      </c>
      <c r="S37" s="720" t="s">
        <v>148</v>
      </c>
      <c r="T37" s="133"/>
    </row>
    <row r="38" spans="1:20" ht="31.5" customHeight="1">
      <c r="A38" s="702" t="s">
        <v>544</v>
      </c>
      <c r="B38" s="703" t="s">
        <v>545</v>
      </c>
      <c r="C38" s="704">
        <f>G38</f>
        <v>140000</v>
      </c>
      <c r="D38" s="711" t="s">
        <v>148</v>
      </c>
      <c r="E38" s="710"/>
      <c r="F38" s="655">
        <f t="shared" si="0"/>
        <v>140000</v>
      </c>
      <c r="G38" s="712">
        <v>140000</v>
      </c>
      <c r="H38" s="713">
        <v>0</v>
      </c>
      <c r="I38" s="672">
        <f>E38</f>
        <v>0</v>
      </c>
      <c r="J38" s="714">
        <v>140000</v>
      </c>
      <c r="K38" s="715">
        <f>SUM(J38)</f>
        <v>140000</v>
      </c>
      <c r="L38" s="716"/>
      <c r="M38" s="686" t="s">
        <v>512</v>
      </c>
      <c r="N38" s="717">
        <v>0</v>
      </c>
      <c r="O38" s="715">
        <v>0</v>
      </c>
      <c r="P38" s="686" t="s">
        <v>512</v>
      </c>
      <c r="Q38" s="718">
        <v>0</v>
      </c>
      <c r="R38" s="719">
        <v>0</v>
      </c>
      <c r="S38" s="720" t="s">
        <v>148</v>
      </c>
      <c r="T38" s="133"/>
    </row>
    <row r="39" spans="1:20" ht="31.5" customHeight="1">
      <c r="A39" s="702" t="s">
        <v>546</v>
      </c>
      <c r="B39" s="703" t="s">
        <v>547</v>
      </c>
      <c r="C39" s="704">
        <f>G39</f>
        <v>240000</v>
      </c>
      <c r="D39" s="711" t="s">
        <v>148</v>
      </c>
      <c r="E39" s="710"/>
      <c r="F39" s="655">
        <f t="shared" si="0"/>
        <v>240000</v>
      </c>
      <c r="G39" s="712">
        <v>240000</v>
      </c>
      <c r="H39" s="713">
        <v>0</v>
      </c>
      <c r="I39" s="672">
        <f t="shared" si="1"/>
        <v>0</v>
      </c>
      <c r="J39" s="714">
        <v>240000</v>
      </c>
      <c r="K39" s="715">
        <f>SUM(J39)</f>
        <v>240000</v>
      </c>
      <c r="L39" s="716"/>
      <c r="M39" s="686" t="s">
        <v>512</v>
      </c>
      <c r="N39" s="717">
        <v>0</v>
      </c>
      <c r="O39" s="715">
        <v>0</v>
      </c>
      <c r="P39" s="686" t="s">
        <v>512</v>
      </c>
      <c r="Q39" s="718">
        <v>0</v>
      </c>
      <c r="R39" s="719">
        <v>0</v>
      </c>
      <c r="S39" s="720" t="s">
        <v>148</v>
      </c>
      <c r="T39" s="133"/>
    </row>
    <row r="40" spans="1:20" s="88" customFormat="1" ht="16.5" customHeight="1">
      <c r="A40" s="641" t="s">
        <v>548</v>
      </c>
      <c r="B40" s="729" t="s">
        <v>549</v>
      </c>
      <c r="C40" s="906">
        <v>31000000</v>
      </c>
      <c r="D40" s="908" t="s">
        <v>123</v>
      </c>
      <c r="E40" s="710" t="s">
        <v>511</v>
      </c>
      <c r="F40" s="655">
        <f>SUM(H40,K40,O40,R40)</f>
        <v>6000000</v>
      </c>
      <c r="G40" s="712"/>
      <c r="H40" s="722">
        <v>0</v>
      </c>
      <c r="I40" s="672"/>
      <c r="J40" s="714">
        <v>0</v>
      </c>
      <c r="K40" s="663">
        <f>SUM(J40,J41)</f>
        <v>0</v>
      </c>
      <c r="L40" s="716"/>
      <c r="M40" s="686"/>
      <c r="N40" s="717">
        <v>960000</v>
      </c>
      <c r="O40" s="663">
        <f>SUM(N40:N41)</f>
        <v>1000000</v>
      </c>
      <c r="P40" s="686"/>
      <c r="Q40" s="718">
        <v>4800000</v>
      </c>
      <c r="R40" s="663">
        <f>SUM(Q40:Q41)</f>
        <v>5000000</v>
      </c>
      <c r="S40" s="892" t="s">
        <v>148</v>
      </c>
      <c r="T40" s="133"/>
    </row>
    <row r="41" spans="1:20" s="88" customFormat="1" ht="15.75" customHeight="1">
      <c r="A41" s="643"/>
      <c r="B41" s="731"/>
      <c r="C41" s="907"/>
      <c r="D41" s="909"/>
      <c r="E41" s="710" t="s">
        <v>512</v>
      </c>
      <c r="F41" s="655">
        <f>SUM(H41,K41,O41,R41)</f>
        <v>33000</v>
      </c>
      <c r="G41" s="712"/>
      <c r="H41" s="722">
        <v>33000</v>
      </c>
      <c r="I41" s="672"/>
      <c r="J41" s="714">
        <v>0</v>
      </c>
      <c r="K41" s="640"/>
      <c r="L41" s="716"/>
      <c r="M41" s="686"/>
      <c r="N41" s="717">
        <v>40000</v>
      </c>
      <c r="O41" s="640"/>
      <c r="P41" s="686"/>
      <c r="Q41" s="718">
        <v>200000</v>
      </c>
      <c r="R41" s="640"/>
      <c r="S41" s="894"/>
      <c r="T41" s="133"/>
    </row>
    <row r="42" spans="1:20" s="88" customFormat="1" ht="52.5" customHeight="1">
      <c r="A42" s="709" t="s">
        <v>550</v>
      </c>
      <c r="B42" s="678" t="s">
        <v>551</v>
      </c>
      <c r="C42" s="679">
        <f>SUM(F42)</f>
        <v>200000</v>
      </c>
      <c r="D42" s="721" t="s">
        <v>123</v>
      </c>
      <c r="E42" s="710" t="s">
        <v>512</v>
      </c>
      <c r="F42" s="655">
        <f>SUM(K42,O42,R42)</f>
        <v>200000</v>
      </c>
      <c r="G42" s="712"/>
      <c r="H42" s="722">
        <v>0</v>
      </c>
      <c r="I42" s="672"/>
      <c r="J42" s="714">
        <v>0</v>
      </c>
      <c r="K42" s="715">
        <f>SUM(J42)</f>
        <v>0</v>
      </c>
      <c r="L42" s="715">
        <f aca="true" t="shared" si="2" ref="L42:R42">SUM(K42)</f>
        <v>0</v>
      </c>
      <c r="M42" s="715">
        <f t="shared" si="2"/>
        <v>0</v>
      </c>
      <c r="N42" s="714">
        <v>100000</v>
      </c>
      <c r="O42" s="715">
        <f t="shared" si="2"/>
        <v>100000</v>
      </c>
      <c r="P42" s="715">
        <f t="shared" si="2"/>
        <v>100000</v>
      </c>
      <c r="Q42" s="714">
        <v>100000</v>
      </c>
      <c r="R42" s="715">
        <f t="shared" si="2"/>
        <v>100000</v>
      </c>
      <c r="S42" s="705" t="s">
        <v>147</v>
      </c>
      <c r="T42" s="133"/>
    </row>
    <row r="43" spans="1:20" ht="30" customHeight="1">
      <c r="A43" s="702" t="s">
        <v>552</v>
      </c>
      <c r="B43" s="703" t="s">
        <v>553</v>
      </c>
      <c r="C43" s="704">
        <f>G43</f>
        <v>180000</v>
      </c>
      <c r="D43" s="711" t="s">
        <v>123</v>
      </c>
      <c r="E43" s="710" t="s">
        <v>512</v>
      </c>
      <c r="F43" s="655">
        <f>SUM(J43,N43,Q43)</f>
        <v>180000</v>
      </c>
      <c r="G43" s="712">
        <v>180000</v>
      </c>
      <c r="H43" s="713">
        <v>0</v>
      </c>
      <c r="I43" s="672" t="str">
        <f t="shared" si="1"/>
        <v>własne</v>
      </c>
      <c r="J43" s="714">
        <v>100000</v>
      </c>
      <c r="K43" s="715">
        <f>SUM(J43)</f>
        <v>100000</v>
      </c>
      <c r="L43" s="716"/>
      <c r="M43" s="686" t="s">
        <v>512</v>
      </c>
      <c r="N43" s="717">
        <v>80000</v>
      </c>
      <c r="O43" s="715">
        <f>SUM(N43)</f>
        <v>80000</v>
      </c>
      <c r="P43" s="686" t="s">
        <v>512</v>
      </c>
      <c r="Q43" s="718">
        <v>0</v>
      </c>
      <c r="R43" s="719">
        <v>0</v>
      </c>
      <c r="S43" s="720" t="s">
        <v>554</v>
      </c>
      <c r="T43" s="133"/>
    </row>
    <row r="44" spans="1:20" ht="30" customHeight="1">
      <c r="A44" s="702" t="s">
        <v>555</v>
      </c>
      <c r="B44" s="678" t="s">
        <v>556</v>
      </c>
      <c r="C44" s="704">
        <f>G44</f>
        <v>50000</v>
      </c>
      <c r="D44" s="680" t="s">
        <v>123</v>
      </c>
      <c r="E44" s="681" t="s">
        <v>512</v>
      </c>
      <c r="F44" s="655">
        <f t="shared" si="0"/>
        <v>50000</v>
      </c>
      <c r="G44" s="712">
        <v>50000</v>
      </c>
      <c r="H44" s="713">
        <v>0</v>
      </c>
      <c r="I44" s="672" t="str">
        <f t="shared" si="1"/>
        <v>własne</v>
      </c>
      <c r="J44" s="714">
        <v>0</v>
      </c>
      <c r="K44" s="715">
        <f>SUM(J44)</f>
        <v>0</v>
      </c>
      <c r="L44" s="716"/>
      <c r="M44" s="732" t="s">
        <v>512</v>
      </c>
      <c r="N44" s="717">
        <v>50000</v>
      </c>
      <c r="O44" s="715">
        <f>SUM(N44)</f>
        <v>50000</v>
      </c>
      <c r="P44" s="732" t="s">
        <v>512</v>
      </c>
      <c r="Q44" s="718">
        <v>0</v>
      </c>
      <c r="R44" s="719">
        <v>0</v>
      </c>
      <c r="S44" s="720" t="s">
        <v>554</v>
      </c>
      <c r="T44" s="133"/>
    </row>
    <row r="45" spans="1:20" s="88" customFormat="1" ht="15" customHeight="1">
      <c r="A45" s="641" t="s">
        <v>557</v>
      </c>
      <c r="B45" s="729" t="s">
        <v>558</v>
      </c>
      <c r="C45" s="658">
        <f>SUM(H49,H48,H47,H46,K46)</f>
        <v>4400000</v>
      </c>
      <c r="D45" s="644" t="s">
        <v>166</v>
      </c>
      <c r="E45" s="645"/>
      <c r="F45" s="655">
        <f>SUM(H45,K45)</f>
        <v>4400000</v>
      </c>
      <c r="G45" s="646">
        <f>SUM(H45:K45)</f>
        <v>4400000</v>
      </c>
      <c r="H45" s="733">
        <f>SUM(H46:H49)</f>
        <v>540000</v>
      </c>
      <c r="I45" s="672"/>
      <c r="J45" s="734"/>
      <c r="K45" s="735">
        <v>3860000</v>
      </c>
      <c r="L45" s="900">
        <f>F46</f>
        <v>230000</v>
      </c>
      <c r="M45" s="736"/>
      <c r="N45" s="737">
        <v>0</v>
      </c>
      <c r="O45" s="723">
        <f>SUM(N45,N49)</f>
        <v>0</v>
      </c>
      <c r="P45" s="739"/>
      <c r="Q45" s="740">
        <v>0</v>
      </c>
      <c r="R45" s="905">
        <v>0</v>
      </c>
      <c r="S45" s="783" t="s">
        <v>559</v>
      </c>
      <c r="T45" s="145"/>
    </row>
    <row r="46" spans="1:20" s="88" customFormat="1" ht="15" customHeight="1">
      <c r="A46" s="642"/>
      <c r="B46" s="730"/>
      <c r="C46" s="659"/>
      <c r="D46" s="751" t="s">
        <v>123</v>
      </c>
      <c r="E46" s="741" t="s">
        <v>512</v>
      </c>
      <c r="F46" s="655">
        <f>SUM(J46,N46,Q46)</f>
        <v>230000</v>
      </c>
      <c r="G46" s="898"/>
      <c r="H46" s="733">
        <v>0</v>
      </c>
      <c r="I46" s="672" t="str">
        <f t="shared" si="1"/>
        <v>własne</v>
      </c>
      <c r="J46" s="734">
        <v>230000</v>
      </c>
      <c r="K46" s="723">
        <f>SUM(J46:J49)</f>
        <v>3860000</v>
      </c>
      <c r="L46" s="901"/>
      <c r="M46" s="742" t="s">
        <v>512</v>
      </c>
      <c r="N46" s="667">
        <v>0</v>
      </c>
      <c r="O46" s="903"/>
      <c r="P46" s="742" t="s">
        <v>512</v>
      </c>
      <c r="Q46" s="668">
        <v>0</v>
      </c>
      <c r="R46" s="903"/>
      <c r="S46" s="749"/>
      <c r="T46" s="145"/>
    </row>
    <row r="47" spans="1:20" s="88" customFormat="1" ht="15" customHeight="1">
      <c r="A47" s="642"/>
      <c r="B47" s="730"/>
      <c r="C47" s="659"/>
      <c r="D47" s="751"/>
      <c r="E47" s="743" t="s">
        <v>511</v>
      </c>
      <c r="F47" s="655">
        <f>SUM(J47,N47,Q47)</f>
        <v>2890080</v>
      </c>
      <c r="G47" s="898"/>
      <c r="H47" s="733">
        <v>340000</v>
      </c>
      <c r="I47" s="672" t="str">
        <f t="shared" si="1"/>
        <v>kredyt</v>
      </c>
      <c r="J47" s="734">
        <v>2890080</v>
      </c>
      <c r="K47" s="724"/>
      <c r="L47" s="901"/>
      <c r="M47" s="666" t="s">
        <v>511</v>
      </c>
      <c r="N47" s="667">
        <v>0</v>
      </c>
      <c r="O47" s="903"/>
      <c r="P47" s="666" t="s">
        <v>511</v>
      </c>
      <c r="Q47" s="668">
        <v>0</v>
      </c>
      <c r="R47" s="903"/>
      <c r="S47" s="749"/>
      <c r="T47" s="145"/>
    </row>
    <row r="48" spans="1:20" s="88" customFormat="1" ht="15" customHeight="1">
      <c r="A48" s="642"/>
      <c r="B48" s="730"/>
      <c r="C48" s="659"/>
      <c r="D48" s="752"/>
      <c r="E48" s="744" t="s">
        <v>515</v>
      </c>
      <c r="F48" s="655">
        <f>SUM(J48,N48,Q48)</f>
        <v>739920</v>
      </c>
      <c r="G48" s="898"/>
      <c r="H48" s="733">
        <v>60000</v>
      </c>
      <c r="I48" s="672" t="str">
        <f t="shared" si="1"/>
        <v>pożyczka</v>
      </c>
      <c r="J48" s="734">
        <v>739920</v>
      </c>
      <c r="K48" s="724"/>
      <c r="L48" s="901"/>
      <c r="M48" s="745" t="s">
        <v>515</v>
      </c>
      <c r="N48" s="667">
        <v>0</v>
      </c>
      <c r="O48" s="903"/>
      <c r="P48" s="745" t="s">
        <v>515</v>
      </c>
      <c r="Q48" s="668">
        <v>0</v>
      </c>
      <c r="R48" s="903"/>
      <c r="S48" s="749"/>
      <c r="T48" s="145"/>
    </row>
    <row r="49" spans="1:20" s="88" customFormat="1" ht="18" customHeight="1">
      <c r="A49" s="643"/>
      <c r="B49" s="731"/>
      <c r="C49" s="660"/>
      <c r="D49" s="671" t="s">
        <v>560</v>
      </c>
      <c r="E49" s="746"/>
      <c r="F49" s="655">
        <f>SUM(J49,N49,Q49)</f>
        <v>0</v>
      </c>
      <c r="G49" s="899"/>
      <c r="H49" s="733">
        <v>140000</v>
      </c>
      <c r="I49" s="672">
        <f t="shared" si="1"/>
        <v>0</v>
      </c>
      <c r="J49" s="734">
        <v>0</v>
      </c>
      <c r="K49" s="725"/>
      <c r="L49" s="902"/>
      <c r="M49" s="747" t="s">
        <v>561</v>
      </c>
      <c r="N49" s="675">
        <v>0</v>
      </c>
      <c r="O49" s="904"/>
      <c r="P49" s="747" t="s">
        <v>561</v>
      </c>
      <c r="Q49" s="676">
        <v>0</v>
      </c>
      <c r="R49" s="904"/>
      <c r="S49" s="750"/>
      <c r="T49" s="145"/>
    </row>
    <row r="50" spans="1:19" s="88" customFormat="1" ht="42" customHeight="1">
      <c r="A50" s="748" t="s">
        <v>562</v>
      </c>
      <c r="B50" s="678" t="s">
        <v>563</v>
      </c>
      <c r="C50" s="704">
        <v>8400000</v>
      </c>
      <c r="D50" s="694" t="s">
        <v>147</v>
      </c>
      <c r="E50" s="753"/>
      <c r="F50" s="655">
        <v>8400000</v>
      </c>
      <c r="G50" s="712">
        <v>8400000</v>
      </c>
      <c r="H50" s="713">
        <v>0</v>
      </c>
      <c r="I50" s="672">
        <f t="shared" si="1"/>
        <v>0</v>
      </c>
      <c r="J50" s="714">
        <v>1244000</v>
      </c>
      <c r="K50" s="715">
        <f>SUM(J50)</f>
        <v>1244000</v>
      </c>
      <c r="L50" s="716"/>
      <c r="M50" s="754" t="s">
        <v>512</v>
      </c>
      <c r="N50" s="717">
        <v>2000000</v>
      </c>
      <c r="O50" s="715">
        <f>SUM(N50)</f>
        <v>2000000</v>
      </c>
      <c r="P50" s="754" t="s">
        <v>512</v>
      </c>
      <c r="Q50" s="717">
        <v>2400000</v>
      </c>
      <c r="R50" s="715">
        <f>SUM(Q50)</f>
        <v>2400000</v>
      </c>
      <c r="S50" s="720" t="s">
        <v>147</v>
      </c>
    </row>
    <row r="51" spans="1:19" ht="39" customHeight="1">
      <c r="A51" s="702" t="s">
        <v>564</v>
      </c>
      <c r="B51" s="703" t="s">
        <v>565</v>
      </c>
      <c r="C51" s="755">
        <f>SUM(K51,O51,R51)</f>
        <v>100000</v>
      </c>
      <c r="D51" s="711" t="s">
        <v>147</v>
      </c>
      <c r="E51" s="681"/>
      <c r="F51" s="708">
        <f t="shared" si="0"/>
        <v>100000</v>
      </c>
      <c r="G51" s="756">
        <v>100000</v>
      </c>
      <c r="H51" s="713">
        <v>0</v>
      </c>
      <c r="I51" s="672">
        <f t="shared" si="1"/>
        <v>0</v>
      </c>
      <c r="J51" s="714">
        <v>0</v>
      </c>
      <c r="K51" s="715">
        <f aca="true" t="shared" si="3" ref="K51:K64">SUM(J51)</f>
        <v>0</v>
      </c>
      <c r="L51" s="757"/>
      <c r="M51" s="686" t="s">
        <v>512</v>
      </c>
      <c r="N51" s="758">
        <v>100000</v>
      </c>
      <c r="O51" s="715">
        <f aca="true" t="shared" si="4" ref="O51:O64">SUM(N51)</f>
        <v>100000</v>
      </c>
      <c r="P51" s="686" t="s">
        <v>512</v>
      </c>
      <c r="Q51" s="717">
        <v>0</v>
      </c>
      <c r="R51" s="715">
        <f aca="true" t="shared" si="5" ref="R51:R64">SUM(Q51)</f>
        <v>0</v>
      </c>
      <c r="S51" s="720" t="s">
        <v>147</v>
      </c>
    </row>
    <row r="52" spans="1:20" ht="29.25" customHeight="1">
      <c r="A52" s="702" t="s">
        <v>566</v>
      </c>
      <c r="B52" s="703" t="s">
        <v>567</v>
      </c>
      <c r="C52" s="755">
        <f>SUM(K52,O52,R52)</f>
        <v>1040000</v>
      </c>
      <c r="D52" s="711" t="s">
        <v>147</v>
      </c>
      <c r="E52" s="681"/>
      <c r="F52" s="708">
        <f t="shared" si="0"/>
        <v>1040000</v>
      </c>
      <c r="G52" s="756">
        <v>40000</v>
      </c>
      <c r="H52" s="713">
        <v>0</v>
      </c>
      <c r="I52" s="672">
        <f t="shared" si="1"/>
        <v>0</v>
      </c>
      <c r="J52" s="714">
        <v>40000</v>
      </c>
      <c r="K52" s="715">
        <f t="shared" si="3"/>
        <v>40000</v>
      </c>
      <c r="L52" s="757"/>
      <c r="M52" s="686" t="s">
        <v>512</v>
      </c>
      <c r="N52" s="758">
        <v>1000000</v>
      </c>
      <c r="O52" s="715">
        <f t="shared" si="4"/>
        <v>1000000</v>
      </c>
      <c r="P52" s="686" t="s">
        <v>512</v>
      </c>
      <c r="Q52" s="717">
        <v>0</v>
      </c>
      <c r="R52" s="715">
        <f t="shared" si="5"/>
        <v>0</v>
      </c>
      <c r="S52" s="720" t="s">
        <v>147</v>
      </c>
      <c r="T52" s="107"/>
    </row>
    <row r="53" spans="1:20" ht="29.25" customHeight="1">
      <c r="A53" s="702" t="s">
        <v>568</v>
      </c>
      <c r="B53" s="703" t="s">
        <v>569</v>
      </c>
      <c r="C53" s="755">
        <f>SUM(F53)</f>
        <v>215000</v>
      </c>
      <c r="D53" s="711" t="s">
        <v>147</v>
      </c>
      <c r="E53" s="681"/>
      <c r="F53" s="655">
        <f>SUM(H53,J53,N53,Q53)</f>
        <v>215000</v>
      </c>
      <c r="G53" s="756"/>
      <c r="H53" s="722">
        <v>15000</v>
      </c>
      <c r="I53" s="672"/>
      <c r="J53" s="714">
        <v>0</v>
      </c>
      <c r="K53" s="715">
        <f>SUM(J53)</f>
        <v>0</v>
      </c>
      <c r="L53" s="757"/>
      <c r="M53" s="686"/>
      <c r="N53" s="758">
        <v>200000</v>
      </c>
      <c r="O53" s="715">
        <f t="shared" si="4"/>
        <v>200000</v>
      </c>
      <c r="P53" s="686"/>
      <c r="Q53" s="717">
        <v>0</v>
      </c>
      <c r="R53" s="715">
        <f>SUM(Q53)</f>
        <v>0</v>
      </c>
      <c r="S53" s="720"/>
      <c r="T53" s="107"/>
    </row>
    <row r="54" spans="1:20" ht="30.75" customHeight="1">
      <c r="A54" s="702" t="s">
        <v>570</v>
      </c>
      <c r="B54" s="703" t="s">
        <v>571</v>
      </c>
      <c r="C54" s="755">
        <f>SUM(F54)</f>
        <v>335000</v>
      </c>
      <c r="D54" s="711" t="s">
        <v>147</v>
      </c>
      <c r="E54" s="681"/>
      <c r="F54" s="655">
        <f>SUM(H54,K54,O54,R54)</f>
        <v>335000</v>
      </c>
      <c r="G54" s="756"/>
      <c r="H54" s="722">
        <v>22000</v>
      </c>
      <c r="I54" s="672"/>
      <c r="J54" s="714">
        <v>0</v>
      </c>
      <c r="K54" s="715">
        <f>SUM(J54)</f>
        <v>0</v>
      </c>
      <c r="L54" s="757"/>
      <c r="M54" s="686"/>
      <c r="N54" s="758">
        <v>313000</v>
      </c>
      <c r="O54" s="715">
        <f t="shared" si="4"/>
        <v>313000</v>
      </c>
      <c r="P54" s="686"/>
      <c r="Q54" s="717">
        <v>0</v>
      </c>
      <c r="R54" s="715">
        <f>SUM(Q54)</f>
        <v>0</v>
      </c>
      <c r="S54" s="720"/>
      <c r="T54" s="107"/>
    </row>
    <row r="55" spans="1:20" ht="30.75" customHeight="1">
      <c r="A55" s="702" t="s">
        <v>572</v>
      </c>
      <c r="B55" s="703" t="s">
        <v>573</v>
      </c>
      <c r="C55" s="755">
        <f>SUM(F55)</f>
        <v>105000</v>
      </c>
      <c r="D55" s="711" t="s">
        <v>147</v>
      </c>
      <c r="E55" s="681"/>
      <c r="F55" s="655">
        <f>SUM(H55,K55,O55,R55)</f>
        <v>105000</v>
      </c>
      <c r="G55" s="756"/>
      <c r="H55" s="722">
        <v>15000</v>
      </c>
      <c r="I55" s="672"/>
      <c r="J55" s="714"/>
      <c r="K55" s="715"/>
      <c r="L55" s="757"/>
      <c r="M55" s="686"/>
      <c r="N55" s="758">
        <v>90000</v>
      </c>
      <c r="O55" s="715">
        <f t="shared" si="4"/>
        <v>90000</v>
      </c>
      <c r="P55" s="686"/>
      <c r="Q55" s="717">
        <v>0</v>
      </c>
      <c r="R55" s="715">
        <f>SUM(Q55)</f>
        <v>0</v>
      </c>
      <c r="S55" s="720"/>
      <c r="T55" s="107"/>
    </row>
    <row r="56" spans="1:20" ht="54" customHeight="1">
      <c r="A56" s="702" t="s">
        <v>574</v>
      </c>
      <c r="B56" s="759" t="s">
        <v>575</v>
      </c>
      <c r="C56" s="755">
        <f>SUM(K56,O56,R56)</f>
        <v>972000</v>
      </c>
      <c r="D56" s="760" t="s">
        <v>147</v>
      </c>
      <c r="E56" s="681"/>
      <c r="F56" s="655">
        <f t="shared" si="0"/>
        <v>972000</v>
      </c>
      <c r="G56" s="756">
        <v>72000</v>
      </c>
      <c r="H56" s="713">
        <v>0</v>
      </c>
      <c r="I56" s="672">
        <f t="shared" si="1"/>
        <v>0</v>
      </c>
      <c r="J56" s="714">
        <v>72000</v>
      </c>
      <c r="K56" s="715">
        <f t="shared" si="3"/>
        <v>72000</v>
      </c>
      <c r="L56" s="757"/>
      <c r="M56" s="686" t="s">
        <v>512</v>
      </c>
      <c r="N56" s="758">
        <v>700000</v>
      </c>
      <c r="O56" s="715">
        <f t="shared" si="4"/>
        <v>700000</v>
      </c>
      <c r="P56" s="686" t="s">
        <v>512</v>
      </c>
      <c r="Q56" s="717">
        <v>200000</v>
      </c>
      <c r="R56" s="715">
        <f t="shared" si="5"/>
        <v>200000</v>
      </c>
      <c r="S56" s="720" t="s">
        <v>147</v>
      </c>
      <c r="T56" s="107"/>
    </row>
    <row r="57" spans="1:20" ht="26.25" customHeight="1">
      <c r="A57" s="702" t="s">
        <v>576</v>
      </c>
      <c r="B57" s="703" t="s">
        <v>577</v>
      </c>
      <c r="C57" s="755">
        <f>SUM(K57,O57,R57)</f>
        <v>150000</v>
      </c>
      <c r="D57" s="760" t="s">
        <v>147</v>
      </c>
      <c r="E57" s="681"/>
      <c r="F57" s="655">
        <f t="shared" si="0"/>
        <v>150000</v>
      </c>
      <c r="G57" s="756">
        <v>50000</v>
      </c>
      <c r="H57" s="713">
        <v>0</v>
      </c>
      <c r="I57" s="672">
        <f t="shared" si="1"/>
        <v>0</v>
      </c>
      <c r="J57" s="714">
        <v>50000</v>
      </c>
      <c r="K57" s="715">
        <f t="shared" si="3"/>
        <v>50000</v>
      </c>
      <c r="L57" s="757"/>
      <c r="M57" s="686" t="s">
        <v>512</v>
      </c>
      <c r="N57" s="758">
        <v>50000</v>
      </c>
      <c r="O57" s="715">
        <f t="shared" si="4"/>
        <v>50000</v>
      </c>
      <c r="P57" s="686" t="s">
        <v>512</v>
      </c>
      <c r="Q57" s="717">
        <v>50000</v>
      </c>
      <c r="R57" s="715">
        <f t="shared" si="5"/>
        <v>50000</v>
      </c>
      <c r="S57" s="720" t="s">
        <v>147</v>
      </c>
      <c r="T57" s="108"/>
    </row>
    <row r="58" spans="1:20" ht="78" customHeight="1">
      <c r="A58" s="677" t="s">
        <v>578</v>
      </c>
      <c r="B58" s="678" t="s">
        <v>579</v>
      </c>
      <c r="C58" s="755">
        <v>8150000</v>
      </c>
      <c r="D58" s="761" t="s">
        <v>147</v>
      </c>
      <c r="E58" s="681"/>
      <c r="F58" s="655">
        <f t="shared" si="0"/>
        <v>1000000</v>
      </c>
      <c r="G58" s="756"/>
      <c r="H58" s="722">
        <v>364000</v>
      </c>
      <c r="I58" s="672"/>
      <c r="J58" s="714">
        <v>0</v>
      </c>
      <c r="K58" s="715">
        <f t="shared" si="3"/>
        <v>0</v>
      </c>
      <c r="L58" s="757"/>
      <c r="M58" s="686"/>
      <c r="N58" s="758">
        <v>0</v>
      </c>
      <c r="O58" s="715">
        <f t="shared" si="4"/>
        <v>0</v>
      </c>
      <c r="P58" s="686"/>
      <c r="Q58" s="717">
        <v>1000000</v>
      </c>
      <c r="R58" s="715">
        <f t="shared" si="5"/>
        <v>1000000</v>
      </c>
      <c r="S58" s="720" t="s">
        <v>147</v>
      </c>
      <c r="T58" s="108"/>
    </row>
    <row r="59" spans="1:20" ht="15.75" customHeight="1">
      <c r="A59" s="726" t="s">
        <v>580</v>
      </c>
      <c r="B59" s="729" t="s">
        <v>0</v>
      </c>
      <c r="C59" s="658">
        <v>21500000</v>
      </c>
      <c r="D59" s="661" t="s">
        <v>123</v>
      </c>
      <c r="E59" s="681" t="s">
        <v>511</v>
      </c>
      <c r="F59" s="655">
        <f>SUM(H59,J59,N59,Q59)</f>
        <v>420000</v>
      </c>
      <c r="G59" s="756"/>
      <c r="H59" s="713"/>
      <c r="I59" s="672"/>
      <c r="J59" s="714">
        <v>0</v>
      </c>
      <c r="K59" s="663">
        <f>SUM(J59:J61)</f>
        <v>0</v>
      </c>
      <c r="L59" s="757"/>
      <c r="M59" s="686"/>
      <c r="N59" s="758">
        <v>0</v>
      </c>
      <c r="O59" s="663">
        <f>SUM(N59:N61)</f>
        <v>100000</v>
      </c>
      <c r="P59" s="686"/>
      <c r="Q59" s="717">
        <v>420000</v>
      </c>
      <c r="R59" s="663">
        <f>SUM(Q59:Q61)</f>
        <v>1000000</v>
      </c>
      <c r="S59" s="892" t="s">
        <v>147</v>
      </c>
      <c r="T59" s="108"/>
    </row>
    <row r="60" spans="1:20" ht="15.75" customHeight="1">
      <c r="A60" s="727"/>
      <c r="B60" s="730"/>
      <c r="C60" s="659"/>
      <c r="D60" s="662"/>
      <c r="E60" s="681" t="s">
        <v>512</v>
      </c>
      <c r="F60" s="655">
        <f>SUM(H60,J60,N60,Q60)</f>
        <v>80000</v>
      </c>
      <c r="G60" s="756"/>
      <c r="H60" s="713"/>
      <c r="I60" s="672"/>
      <c r="J60" s="714">
        <v>0</v>
      </c>
      <c r="K60" s="664"/>
      <c r="L60" s="757"/>
      <c r="M60" s="686"/>
      <c r="N60" s="758">
        <v>0</v>
      </c>
      <c r="O60" s="664"/>
      <c r="P60" s="686"/>
      <c r="Q60" s="717">
        <v>80000</v>
      </c>
      <c r="R60" s="664"/>
      <c r="S60" s="893"/>
      <c r="T60" s="108"/>
    </row>
    <row r="61" spans="1:20" ht="21" customHeight="1">
      <c r="A61" s="728"/>
      <c r="B61" s="731"/>
      <c r="C61" s="660"/>
      <c r="D61" s="762" t="s">
        <v>147</v>
      </c>
      <c r="E61" s="681"/>
      <c r="F61" s="655">
        <f>SUM(H61,J61,N61,Q61)</f>
        <v>850000</v>
      </c>
      <c r="G61" s="756"/>
      <c r="H61" s="722">
        <v>250000</v>
      </c>
      <c r="I61" s="672"/>
      <c r="J61" s="714">
        <v>0</v>
      </c>
      <c r="K61" s="640"/>
      <c r="L61" s="757"/>
      <c r="M61" s="686"/>
      <c r="N61" s="758">
        <v>100000</v>
      </c>
      <c r="O61" s="640"/>
      <c r="P61" s="686"/>
      <c r="Q61" s="717">
        <v>500000</v>
      </c>
      <c r="R61" s="640"/>
      <c r="S61" s="894"/>
      <c r="T61" s="108"/>
    </row>
    <row r="62" spans="1:20" ht="42" customHeight="1">
      <c r="A62" s="669" t="s">
        <v>1</v>
      </c>
      <c r="B62" s="693" t="s">
        <v>2</v>
      </c>
      <c r="C62" s="670">
        <v>2580000</v>
      </c>
      <c r="D62" s="762" t="s">
        <v>147</v>
      </c>
      <c r="E62" s="681"/>
      <c r="F62" s="655">
        <f>SUM(K62,O62,R62)</f>
        <v>140000</v>
      </c>
      <c r="G62" s="756"/>
      <c r="H62" s="722">
        <v>0</v>
      </c>
      <c r="I62" s="672"/>
      <c r="J62" s="714">
        <v>0</v>
      </c>
      <c r="K62" s="696">
        <f>SUM(J62)</f>
        <v>0</v>
      </c>
      <c r="L62" s="757"/>
      <c r="M62" s="686"/>
      <c r="N62" s="758">
        <v>0</v>
      </c>
      <c r="O62" s="696">
        <f>SUM(N62)</f>
        <v>0</v>
      </c>
      <c r="P62" s="686"/>
      <c r="Q62" s="717">
        <v>140000</v>
      </c>
      <c r="R62" s="696">
        <f>SUM(Q62)</f>
        <v>140000</v>
      </c>
      <c r="S62" s="701"/>
      <c r="T62" s="108"/>
    </row>
    <row r="63" spans="1:20" ht="30" customHeight="1">
      <c r="A63" s="702" t="s">
        <v>3</v>
      </c>
      <c r="B63" s="703" t="s">
        <v>4</v>
      </c>
      <c r="C63" s="755">
        <f>SUM(K63,O63,R63)</f>
        <v>435000</v>
      </c>
      <c r="D63" s="760" t="s">
        <v>147</v>
      </c>
      <c r="E63" s="681"/>
      <c r="F63" s="655">
        <f t="shared" si="0"/>
        <v>435000</v>
      </c>
      <c r="G63" s="756">
        <v>35000</v>
      </c>
      <c r="H63" s="713">
        <v>0</v>
      </c>
      <c r="I63" s="672">
        <f t="shared" si="1"/>
        <v>0</v>
      </c>
      <c r="J63" s="714">
        <v>35000</v>
      </c>
      <c r="K63" s="715">
        <f t="shared" si="3"/>
        <v>35000</v>
      </c>
      <c r="L63" s="757"/>
      <c r="M63" s="686" t="s">
        <v>512</v>
      </c>
      <c r="N63" s="758">
        <v>400000</v>
      </c>
      <c r="O63" s="715">
        <f t="shared" si="4"/>
        <v>400000</v>
      </c>
      <c r="P63" s="686" t="s">
        <v>512</v>
      </c>
      <c r="Q63" s="717">
        <v>0</v>
      </c>
      <c r="R63" s="715">
        <f t="shared" si="5"/>
        <v>0</v>
      </c>
      <c r="S63" s="720" t="s">
        <v>147</v>
      </c>
      <c r="T63" s="108"/>
    </row>
    <row r="64" spans="1:20" ht="30" customHeight="1" thickBot="1">
      <c r="A64" s="763" t="s">
        <v>5</v>
      </c>
      <c r="B64" s="764" t="s">
        <v>6</v>
      </c>
      <c r="C64" s="765">
        <f>SUM(K64,O64,R64)</f>
        <v>760000</v>
      </c>
      <c r="D64" s="766" t="s">
        <v>147</v>
      </c>
      <c r="E64" s="767"/>
      <c r="F64" s="768">
        <f t="shared" si="0"/>
        <v>760000</v>
      </c>
      <c r="G64" s="769">
        <v>760000</v>
      </c>
      <c r="H64" s="770">
        <v>0</v>
      </c>
      <c r="I64" s="771">
        <f t="shared" si="1"/>
        <v>0</v>
      </c>
      <c r="J64" s="772">
        <v>760000</v>
      </c>
      <c r="K64" s="773">
        <f t="shared" si="3"/>
        <v>760000</v>
      </c>
      <c r="L64" s="774"/>
      <c r="M64" s="775" t="s">
        <v>512</v>
      </c>
      <c r="N64" s="784">
        <v>0</v>
      </c>
      <c r="O64" s="773">
        <f t="shared" si="4"/>
        <v>0</v>
      </c>
      <c r="P64" s="775" t="s">
        <v>512</v>
      </c>
      <c r="Q64" s="785">
        <v>0</v>
      </c>
      <c r="R64" s="773">
        <f t="shared" si="5"/>
        <v>0</v>
      </c>
      <c r="S64" s="786" t="s">
        <v>147</v>
      </c>
      <c r="T64" s="108"/>
    </row>
    <row r="65" spans="1:20" ht="16.5" customHeight="1">
      <c r="A65" s="787"/>
      <c r="B65" s="788"/>
      <c r="C65" s="789"/>
      <c r="D65" s="790"/>
      <c r="E65" s="791"/>
      <c r="F65" s="790"/>
      <c r="G65" s="792"/>
      <c r="H65" s="793"/>
      <c r="I65" s="793"/>
      <c r="J65" s="690"/>
      <c r="K65" s="665"/>
      <c r="L65" s="665"/>
      <c r="M65" s="794"/>
      <c r="N65" s="665"/>
      <c r="O65" s="690"/>
      <c r="P65" s="794"/>
      <c r="Q65" s="690"/>
      <c r="R65" s="793"/>
      <c r="S65" s="795"/>
      <c r="T65" s="108"/>
    </row>
    <row r="66" spans="1:20" ht="21" customHeight="1" thickBot="1">
      <c r="A66" s="796"/>
      <c r="B66" s="895" t="s">
        <v>7</v>
      </c>
      <c r="C66" s="896"/>
      <c r="D66" s="896"/>
      <c r="E66" s="896"/>
      <c r="F66" s="897"/>
      <c r="G66" s="797">
        <f>SUM(G67:G76)</f>
        <v>1090500</v>
      </c>
      <c r="H66" s="793"/>
      <c r="I66" s="793"/>
      <c r="J66" s="690"/>
      <c r="K66" s="665"/>
      <c r="L66" s="665"/>
      <c r="M66" s="665"/>
      <c r="N66" s="665"/>
      <c r="O66" s="690"/>
      <c r="P66" s="690"/>
      <c r="Q66" s="690"/>
      <c r="R66" s="793"/>
      <c r="S66" s="798"/>
      <c r="T66" s="108"/>
    </row>
    <row r="67" spans="1:20" ht="15" customHeight="1">
      <c r="A67" s="799" t="s">
        <v>8</v>
      </c>
      <c r="B67" s="800" t="s">
        <v>9</v>
      </c>
      <c r="C67" s="801">
        <f>SUM(H67,K67,O67,R67)</f>
        <v>1100000</v>
      </c>
      <c r="D67" s="802" t="s">
        <v>123</v>
      </c>
      <c r="E67" s="803" t="s">
        <v>512</v>
      </c>
      <c r="F67" s="804">
        <f>SUM(J67,N67,Q67)</f>
        <v>1100000</v>
      </c>
      <c r="G67" s="805">
        <v>500000</v>
      </c>
      <c r="H67" s="806"/>
      <c r="I67" s="807" t="str">
        <f>E67</f>
        <v>własne</v>
      </c>
      <c r="J67" s="808">
        <v>300000</v>
      </c>
      <c r="K67" s="809">
        <f>SUM(J67)</f>
        <v>300000</v>
      </c>
      <c r="L67" s="810"/>
      <c r="M67" s="811" t="s">
        <v>512</v>
      </c>
      <c r="N67" s="813">
        <v>300000</v>
      </c>
      <c r="O67" s="814">
        <f>SUM(N67)</f>
        <v>300000</v>
      </c>
      <c r="P67" s="815" t="s">
        <v>512</v>
      </c>
      <c r="Q67" s="816">
        <v>500000</v>
      </c>
      <c r="R67" s="817">
        <f>Q67</f>
        <v>500000</v>
      </c>
      <c r="S67" s="720" t="s">
        <v>123</v>
      </c>
      <c r="T67" s="108"/>
    </row>
    <row r="68" spans="1:20" ht="54" customHeight="1">
      <c r="A68" s="818" t="s">
        <v>10</v>
      </c>
      <c r="B68" s="703" t="s">
        <v>11</v>
      </c>
      <c r="C68" s="755">
        <f>SUM(K68,O68,R68,H68)</f>
        <v>800000</v>
      </c>
      <c r="D68" s="819" t="s">
        <v>123</v>
      </c>
      <c r="E68" s="681" t="s">
        <v>512</v>
      </c>
      <c r="F68" s="820">
        <f aca="true" t="shared" si="6" ref="F68:F76">SUM(J68,N68,Q68)</f>
        <v>800000</v>
      </c>
      <c r="G68" s="805">
        <v>320000</v>
      </c>
      <c r="H68" s="713"/>
      <c r="I68" s="807" t="str">
        <f aca="true" t="shared" si="7" ref="I68:I76">E68</f>
        <v>własne</v>
      </c>
      <c r="J68" s="714">
        <v>400000</v>
      </c>
      <c r="K68" s="735">
        <f>SUM(J68)</f>
        <v>400000</v>
      </c>
      <c r="L68" s="810"/>
      <c r="M68" s="811" t="s">
        <v>512</v>
      </c>
      <c r="N68" s="734">
        <v>200000</v>
      </c>
      <c r="O68" s="715">
        <f>SUM(N68)</f>
        <v>200000</v>
      </c>
      <c r="P68" s="815" t="s">
        <v>512</v>
      </c>
      <c r="Q68" s="821">
        <v>200000</v>
      </c>
      <c r="R68" s="722">
        <f aca="true" t="shared" si="8" ref="R68:R75">Q68</f>
        <v>200000</v>
      </c>
      <c r="S68" s="720" t="s">
        <v>123</v>
      </c>
      <c r="T68" s="108"/>
    </row>
    <row r="69" spans="1:20" ht="27" customHeight="1">
      <c r="A69" s="818" t="s">
        <v>12</v>
      </c>
      <c r="B69" s="703" t="s">
        <v>13</v>
      </c>
      <c r="C69" s="755">
        <f aca="true" t="shared" si="9" ref="C69:C76">SUM(K69,O69,R69,H69)</f>
        <v>70000</v>
      </c>
      <c r="D69" s="819" t="s">
        <v>123</v>
      </c>
      <c r="E69" s="681" t="s">
        <v>512</v>
      </c>
      <c r="F69" s="820">
        <f t="shared" si="6"/>
        <v>70000</v>
      </c>
      <c r="G69" s="805">
        <v>70000</v>
      </c>
      <c r="H69" s="713"/>
      <c r="I69" s="807" t="str">
        <f t="shared" si="7"/>
        <v>własne</v>
      </c>
      <c r="J69" s="714">
        <v>0</v>
      </c>
      <c r="K69" s="735">
        <f aca="true" t="shared" si="10" ref="K69:K76">SUM(J69)</f>
        <v>0</v>
      </c>
      <c r="L69" s="810"/>
      <c r="M69" s="811" t="s">
        <v>512</v>
      </c>
      <c r="N69" s="734">
        <v>70000</v>
      </c>
      <c r="O69" s="715">
        <f aca="true" t="shared" si="11" ref="O69:O75">SUM(N69)</f>
        <v>70000</v>
      </c>
      <c r="P69" s="815" t="s">
        <v>512</v>
      </c>
      <c r="Q69" s="821">
        <v>0</v>
      </c>
      <c r="R69" s="722">
        <f t="shared" si="8"/>
        <v>0</v>
      </c>
      <c r="S69" s="720" t="s">
        <v>123</v>
      </c>
      <c r="T69" s="108"/>
    </row>
    <row r="70" spans="1:20" ht="18" customHeight="1">
      <c r="A70" s="818" t="s">
        <v>14</v>
      </c>
      <c r="B70" s="703" t="s">
        <v>15</v>
      </c>
      <c r="C70" s="755">
        <f t="shared" si="9"/>
        <v>12000</v>
      </c>
      <c r="D70" s="819" t="s">
        <v>123</v>
      </c>
      <c r="E70" s="681" t="s">
        <v>512</v>
      </c>
      <c r="F70" s="820">
        <f t="shared" si="6"/>
        <v>12000</v>
      </c>
      <c r="G70" s="805">
        <v>4000</v>
      </c>
      <c r="H70" s="713"/>
      <c r="I70" s="807" t="str">
        <f t="shared" si="7"/>
        <v>własne</v>
      </c>
      <c r="J70" s="714">
        <v>4000</v>
      </c>
      <c r="K70" s="735">
        <f t="shared" si="10"/>
        <v>4000</v>
      </c>
      <c r="L70" s="810"/>
      <c r="M70" s="811" t="s">
        <v>512</v>
      </c>
      <c r="N70" s="734">
        <v>4000</v>
      </c>
      <c r="O70" s="715">
        <f t="shared" si="11"/>
        <v>4000</v>
      </c>
      <c r="P70" s="815" t="s">
        <v>512</v>
      </c>
      <c r="Q70" s="821">
        <v>4000</v>
      </c>
      <c r="R70" s="722">
        <f t="shared" si="8"/>
        <v>4000</v>
      </c>
      <c r="S70" s="720" t="s">
        <v>16</v>
      </c>
      <c r="T70" s="108"/>
    </row>
    <row r="71" spans="1:20" ht="27" customHeight="1">
      <c r="A71" s="818" t="s">
        <v>17</v>
      </c>
      <c r="B71" s="703" t="s">
        <v>18</v>
      </c>
      <c r="C71" s="755">
        <f t="shared" si="9"/>
        <v>30000</v>
      </c>
      <c r="D71" s="819" t="s">
        <v>123</v>
      </c>
      <c r="E71" s="681" t="s">
        <v>512</v>
      </c>
      <c r="F71" s="820">
        <f t="shared" si="6"/>
        <v>30000</v>
      </c>
      <c r="G71" s="805">
        <v>10000</v>
      </c>
      <c r="H71" s="713"/>
      <c r="I71" s="807" t="str">
        <f t="shared" si="7"/>
        <v>własne</v>
      </c>
      <c r="J71" s="714">
        <v>10000</v>
      </c>
      <c r="K71" s="735">
        <f t="shared" si="10"/>
        <v>10000</v>
      </c>
      <c r="L71" s="810"/>
      <c r="M71" s="811" t="s">
        <v>512</v>
      </c>
      <c r="N71" s="734">
        <v>10000</v>
      </c>
      <c r="O71" s="715">
        <f t="shared" si="11"/>
        <v>10000</v>
      </c>
      <c r="P71" s="815" t="s">
        <v>512</v>
      </c>
      <c r="Q71" s="821">
        <v>10000</v>
      </c>
      <c r="R71" s="722">
        <f t="shared" si="8"/>
        <v>10000</v>
      </c>
      <c r="S71" s="720" t="s">
        <v>19</v>
      </c>
      <c r="T71" s="108"/>
    </row>
    <row r="72" spans="1:20" ht="27" customHeight="1">
      <c r="A72" s="818" t="s">
        <v>20</v>
      </c>
      <c r="B72" s="703" t="s">
        <v>21</v>
      </c>
      <c r="C72" s="755">
        <f t="shared" si="9"/>
        <v>24900</v>
      </c>
      <c r="D72" s="819" t="s">
        <v>123</v>
      </c>
      <c r="E72" s="681" t="s">
        <v>512</v>
      </c>
      <c r="F72" s="820">
        <f t="shared" si="6"/>
        <v>24900</v>
      </c>
      <c r="G72" s="805">
        <v>8300</v>
      </c>
      <c r="H72" s="713"/>
      <c r="I72" s="807" t="str">
        <f t="shared" si="7"/>
        <v>własne</v>
      </c>
      <c r="J72" s="714">
        <v>8300</v>
      </c>
      <c r="K72" s="735">
        <f t="shared" si="10"/>
        <v>8300</v>
      </c>
      <c r="L72" s="810"/>
      <c r="M72" s="811" t="s">
        <v>512</v>
      </c>
      <c r="N72" s="734">
        <v>8300</v>
      </c>
      <c r="O72" s="715">
        <f t="shared" si="11"/>
        <v>8300</v>
      </c>
      <c r="P72" s="815" t="s">
        <v>512</v>
      </c>
      <c r="Q72" s="821">
        <v>8300</v>
      </c>
      <c r="R72" s="722">
        <f t="shared" si="8"/>
        <v>8300</v>
      </c>
      <c r="S72" s="720" t="s">
        <v>22</v>
      </c>
      <c r="T72" s="108"/>
    </row>
    <row r="73" spans="1:20" ht="27" customHeight="1">
      <c r="A73" s="818" t="s">
        <v>23</v>
      </c>
      <c r="B73" s="703" t="s">
        <v>24</v>
      </c>
      <c r="C73" s="755">
        <f t="shared" si="9"/>
        <v>24600</v>
      </c>
      <c r="D73" s="819" t="s">
        <v>123</v>
      </c>
      <c r="E73" s="681" t="s">
        <v>512</v>
      </c>
      <c r="F73" s="820">
        <f t="shared" si="6"/>
        <v>24600</v>
      </c>
      <c r="G73" s="805">
        <v>8200</v>
      </c>
      <c r="H73" s="713"/>
      <c r="I73" s="807" t="str">
        <f t="shared" si="7"/>
        <v>własne</v>
      </c>
      <c r="J73" s="714">
        <v>8200</v>
      </c>
      <c r="K73" s="735">
        <f t="shared" si="10"/>
        <v>8200</v>
      </c>
      <c r="L73" s="810"/>
      <c r="M73" s="811" t="s">
        <v>512</v>
      </c>
      <c r="N73" s="734">
        <v>8200</v>
      </c>
      <c r="O73" s="715">
        <f t="shared" si="11"/>
        <v>8200</v>
      </c>
      <c r="P73" s="815" t="s">
        <v>512</v>
      </c>
      <c r="Q73" s="821">
        <v>8200</v>
      </c>
      <c r="R73" s="722">
        <f t="shared" si="8"/>
        <v>8200</v>
      </c>
      <c r="S73" s="720" t="s">
        <v>123</v>
      </c>
      <c r="T73" s="108"/>
    </row>
    <row r="74" spans="1:20" ht="27" customHeight="1">
      <c r="A74" s="818" t="s">
        <v>25</v>
      </c>
      <c r="B74" s="703" t="s">
        <v>26</v>
      </c>
      <c r="C74" s="755">
        <f>SUM(K74,O74,R74,H74)</f>
        <v>33000</v>
      </c>
      <c r="D74" s="819" t="s">
        <v>123</v>
      </c>
      <c r="E74" s="681" t="s">
        <v>512</v>
      </c>
      <c r="F74" s="820">
        <f t="shared" si="6"/>
        <v>33000</v>
      </c>
      <c r="G74" s="805">
        <v>11000</v>
      </c>
      <c r="H74" s="713"/>
      <c r="I74" s="807" t="str">
        <f t="shared" si="7"/>
        <v>własne</v>
      </c>
      <c r="J74" s="714">
        <v>11000</v>
      </c>
      <c r="K74" s="735">
        <f t="shared" si="10"/>
        <v>11000</v>
      </c>
      <c r="L74" s="810"/>
      <c r="M74" s="811" t="s">
        <v>512</v>
      </c>
      <c r="N74" s="734">
        <v>11000</v>
      </c>
      <c r="O74" s="715">
        <f t="shared" si="11"/>
        <v>11000</v>
      </c>
      <c r="P74" s="815" t="s">
        <v>512</v>
      </c>
      <c r="Q74" s="821">
        <v>11000</v>
      </c>
      <c r="R74" s="722">
        <f t="shared" si="8"/>
        <v>11000</v>
      </c>
      <c r="S74" s="720" t="s">
        <v>27</v>
      </c>
      <c r="T74" s="108"/>
    </row>
    <row r="75" spans="1:20" ht="15" customHeight="1">
      <c r="A75" s="822" t="s">
        <v>28</v>
      </c>
      <c r="B75" s="678" t="s">
        <v>29</v>
      </c>
      <c r="C75" s="755">
        <f>SUM(K75,O75,R75,H75)</f>
        <v>120000</v>
      </c>
      <c r="D75" s="823" t="s">
        <v>148</v>
      </c>
      <c r="E75" s="681"/>
      <c r="F75" s="820">
        <f t="shared" si="6"/>
        <v>120000</v>
      </c>
      <c r="G75" s="805"/>
      <c r="H75" s="682"/>
      <c r="I75" s="807"/>
      <c r="J75" s="683">
        <v>40000</v>
      </c>
      <c r="K75" s="738">
        <f t="shared" si="10"/>
        <v>40000</v>
      </c>
      <c r="L75" s="810"/>
      <c r="M75" s="811"/>
      <c r="N75" s="736">
        <v>40000</v>
      </c>
      <c r="O75" s="684">
        <f t="shared" si="11"/>
        <v>40000</v>
      </c>
      <c r="P75" s="815"/>
      <c r="Q75" s="824">
        <v>40000</v>
      </c>
      <c r="R75" s="825">
        <f t="shared" si="8"/>
        <v>40000</v>
      </c>
      <c r="S75" s="720" t="s">
        <v>148</v>
      </c>
      <c r="T75" s="108"/>
    </row>
    <row r="76" spans="1:20" ht="18" customHeight="1" thickBot="1">
      <c r="A76" s="826" t="s">
        <v>30</v>
      </c>
      <c r="B76" s="764" t="s">
        <v>31</v>
      </c>
      <c r="C76" s="765">
        <f t="shared" si="9"/>
        <v>359000</v>
      </c>
      <c r="D76" s="827" t="s">
        <v>147</v>
      </c>
      <c r="E76" s="767"/>
      <c r="F76" s="828">
        <f t="shared" si="6"/>
        <v>359000</v>
      </c>
      <c r="G76" s="805">
        <v>159000</v>
      </c>
      <c r="H76" s="770"/>
      <c r="I76" s="807">
        <f t="shared" si="7"/>
        <v>0</v>
      </c>
      <c r="J76" s="772">
        <v>159000</v>
      </c>
      <c r="K76" s="829">
        <f t="shared" si="10"/>
        <v>159000</v>
      </c>
      <c r="L76" s="810"/>
      <c r="M76" s="811" t="s">
        <v>512</v>
      </c>
      <c r="N76" s="830">
        <v>100000</v>
      </c>
      <c r="O76" s="773">
        <f>SUM(N76)</f>
        <v>100000</v>
      </c>
      <c r="P76" s="815" t="s">
        <v>512</v>
      </c>
      <c r="Q76" s="831">
        <v>100000</v>
      </c>
      <c r="R76" s="832">
        <f>Q76</f>
        <v>100000</v>
      </c>
      <c r="S76" s="720" t="s">
        <v>147</v>
      </c>
      <c r="T76" s="108"/>
    </row>
    <row r="77" spans="1:20" ht="20.25" customHeight="1">
      <c r="A77" s="833"/>
      <c r="B77" s="834"/>
      <c r="C77" s="835"/>
      <c r="D77" s="836"/>
      <c r="E77" s="837"/>
      <c r="F77" s="838"/>
      <c r="G77" s="839"/>
      <c r="H77" s="793"/>
      <c r="I77" s="793"/>
      <c r="J77" s="690"/>
      <c r="K77" s="665"/>
      <c r="L77" s="665"/>
      <c r="M77" s="794"/>
      <c r="N77" s="665"/>
      <c r="O77" s="690"/>
      <c r="P77" s="794"/>
      <c r="Q77" s="690"/>
      <c r="R77" s="793"/>
      <c r="S77" s="795"/>
      <c r="T77" s="108"/>
    </row>
    <row r="78" spans="1:20" ht="20.25" customHeight="1" thickBot="1">
      <c r="A78" s="833"/>
      <c r="B78" s="834"/>
      <c r="C78" s="835"/>
      <c r="D78" s="836"/>
      <c r="E78" s="837"/>
      <c r="F78" s="838"/>
      <c r="G78" s="839"/>
      <c r="H78" s="793"/>
      <c r="I78" s="793"/>
      <c r="J78" s="690"/>
      <c r="K78" s="665"/>
      <c r="L78" s="665"/>
      <c r="M78" s="794"/>
      <c r="N78" s="665"/>
      <c r="O78" s="690"/>
      <c r="P78" s="794"/>
      <c r="Q78" s="690"/>
      <c r="R78" s="793"/>
      <c r="S78" s="795"/>
      <c r="T78" s="108"/>
    </row>
    <row r="79" spans="6:18" ht="20.25" customHeight="1" thickBot="1">
      <c r="F79" s="847"/>
      <c r="G79" s="848"/>
      <c r="H79" s="849" t="s">
        <v>32</v>
      </c>
      <c r="I79" s="850"/>
      <c r="J79" s="851"/>
      <c r="K79" s="852">
        <v>2005</v>
      </c>
      <c r="L79" s="853"/>
      <c r="M79" s="854"/>
      <c r="N79" s="853"/>
      <c r="O79" s="855">
        <v>2006</v>
      </c>
      <c r="P79" s="854"/>
      <c r="Q79" s="856"/>
      <c r="R79" s="855">
        <v>2007</v>
      </c>
    </row>
    <row r="80" spans="2:20" ht="14.25" customHeight="1" thickBot="1">
      <c r="B80" s="857"/>
      <c r="C80" s="858"/>
      <c r="D80" s="842" t="s">
        <v>166</v>
      </c>
      <c r="E80" s="843"/>
      <c r="F80" s="859"/>
      <c r="G80" s="860">
        <f>SUM(G87,G86,G85,G81)</f>
        <v>26727500</v>
      </c>
      <c r="H80" s="861">
        <f>SUM(H81,H87)</f>
        <v>573000</v>
      </c>
      <c r="I80" s="862"/>
      <c r="J80" s="863"/>
      <c r="K80" s="861">
        <f>SUM(K87,K86,K85,K81)</f>
        <v>14686500</v>
      </c>
      <c r="L80" s="862"/>
      <c r="M80" s="864"/>
      <c r="N80" s="863"/>
      <c r="O80" s="861">
        <f>SUM(O85:O87,O81)</f>
        <v>11439500</v>
      </c>
      <c r="P80" s="862">
        <f>SUM(P85:P87,P81)</f>
        <v>4953000</v>
      </c>
      <c r="Q80" s="863"/>
      <c r="R80" s="861">
        <f>SUM(R85:R87,R81)</f>
        <v>10771500</v>
      </c>
      <c r="S80" s="665"/>
      <c r="T80" s="11"/>
    </row>
    <row r="81" spans="2:19" ht="15" customHeight="1">
      <c r="B81" s="865"/>
      <c r="C81" s="866"/>
      <c r="D81" s="867" t="s">
        <v>33</v>
      </c>
      <c r="E81" s="868"/>
      <c r="F81" s="844"/>
      <c r="G81" s="869">
        <f>SUM(G67:G74,F46:F48,F43:F44,F35:F36,F33:F34,F30:F32,F23:F29,F7:F22,F2:F6)</f>
        <v>16651500</v>
      </c>
      <c r="H81" s="870">
        <f>SUM(H82,H83,H84)</f>
        <v>433000</v>
      </c>
      <c r="I81" s="870"/>
      <c r="J81" s="777"/>
      <c r="K81" s="870">
        <f>SUM(K82:K84)</f>
        <v>11826500</v>
      </c>
      <c r="L81" s="870"/>
      <c r="M81" s="871"/>
      <c r="N81" s="777"/>
      <c r="O81" s="870">
        <f>SUM(O82:O84)</f>
        <v>6346500</v>
      </c>
      <c r="P81" s="871"/>
      <c r="Q81" s="777"/>
      <c r="R81" s="872">
        <f>SUM(R82:R84)</f>
        <v>6341500</v>
      </c>
      <c r="S81" s="665"/>
    </row>
    <row r="82" spans="2:19" ht="15" customHeight="1">
      <c r="B82" s="865"/>
      <c r="C82" s="866"/>
      <c r="D82" s="780" t="s">
        <v>123</v>
      </c>
      <c r="E82" s="873" t="s">
        <v>512</v>
      </c>
      <c r="F82" s="812"/>
      <c r="G82" s="797" t="e">
        <f>SUM(G74,G73,G72,G71,G70,G69,#REF!,G68,G67,F46,F44,F43,F36,F34,F32,F29,F26,F24,F22,F20,F14,F12,F9,F6,F3)</f>
        <v>#REF!</v>
      </c>
      <c r="H82" s="758">
        <f>SUM(H41,H46)</f>
        <v>33000</v>
      </c>
      <c r="I82" s="758"/>
      <c r="J82" s="778"/>
      <c r="K82" s="758">
        <f>SUM(J3,J6,J9,J12,J14,J16,J18,J20,J22,J24,J26,J29,J32,J34,J36,J41,J42,J43,J44,J46,J60,J67:J74)</f>
        <v>1507900</v>
      </c>
      <c r="L82" s="758"/>
      <c r="M82" s="874" t="s">
        <v>512</v>
      </c>
      <c r="N82" s="778"/>
      <c r="O82" s="758">
        <f>SUM(N3,N6,N9,N12,N14,N16,N18,N20,N22,N24,N26,N29,N32,N34,N36,N41,N42,N43,N44,N46,N60,N67:N74)</f>
        <v>1226500</v>
      </c>
      <c r="P82" s="758">
        <f>SUM(O3,O6,O9,O12,O14,O20,O22,O24,O26,O29,O32,O34,O36,O43,O44,O46,O67:O74)</f>
        <v>741500</v>
      </c>
      <c r="Q82" s="778"/>
      <c r="R82" s="735">
        <f>SUM(Q3,Q6,Q9,Q12,Q14,Q16,Q18,Q20,Q22,Q24,Q26,Q29,Q32,Q34,Q36,Q41,Q42,Q43,Q44,Q46,Q60,Q67:Q74)</f>
        <v>1121500</v>
      </c>
      <c r="S82" s="875"/>
    </row>
    <row r="83" spans="2:19" ht="15" customHeight="1">
      <c r="B83" s="865"/>
      <c r="C83" s="866"/>
      <c r="D83" s="781"/>
      <c r="E83" s="873" t="s">
        <v>34</v>
      </c>
      <c r="F83" s="812"/>
      <c r="G83" s="876"/>
      <c r="H83" s="758">
        <f>SUM(H40,H47)</f>
        <v>340000</v>
      </c>
      <c r="I83" s="758"/>
      <c r="J83" s="778"/>
      <c r="K83" s="758">
        <f>SUM(J2,J4,J7,J10,J13,J15,J17,J19,J21,J23,J25,J27,J30,J33,J35,J40,J47,J59)</f>
        <v>7598680</v>
      </c>
      <c r="L83" s="758">
        <f>SUM(K2,K4,K7,K10,K13,K15,K17,K19,K21,K23,K25,K27,K30,K33,K35,K40,K47,K59)</f>
        <v>7125000</v>
      </c>
      <c r="M83" s="758">
        <f>SUM(L2,L4,L7,L10,L13,L15,L17,L19,L21,L23,L25,L27,L30,L33,L35,L40,L47,L59)</f>
        <v>761400</v>
      </c>
      <c r="N83" s="778"/>
      <c r="O83" s="758">
        <f>SUM(N2,N4,N7,N10,N13,N15,N17,N19,N21,N23,N25,N27,N30,N33,N35,N40,N47,N59)</f>
        <v>5120000</v>
      </c>
      <c r="P83" s="758">
        <f>SUM(O2,O4,O7,O10,O13,O15,O17,O19,O21,O23,O25,O27,O30,O33,O35,O40,O47,O59)</f>
        <v>5605000</v>
      </c>
      <c r="Q83" s="778"/>
      <c r="R83" s="735">
        <f>SUM(Q2,Q4,Q7,Q10,Q13,Q15,Q17,Q19,Q21,Q23,Q25,Q27,Q30,Q33,Q35,Q40,Q47,Q59)</f>
        <v>5220000</v>
      </c>
      <c r="S83" s="656"/>
    </row>
    <row r="84" spans="2:19" ht="15" customHeight="1">
      <c r="B84" s="865"/>
      <c r="C84" s="866"/>
      <c r="D84" s="782"/>
      <c r="E84" s="873" t="s">
        <v>35</v>
      </c>
      <c r="F84" s="812"/>
      <c r="G84" s="877">
        <f>SUM(F48,F31,F28,F11,F8,F5)</f>
        <v>2719920</v>
      </c>
      <c r="H84" s="758">
        <f>SUM(H48)</f>
        <v>60000</v>
      </c>
      <c r="I84" s="758"/>
      <c r="J84" s="778"/>
      <c r="K84" s="758">
        <f>SUM(J5,J8,J11,J28,J31,J48)</f>
        <v>2719920</v>
      </c>
      <c r="L84" s="758">
        <f aca="true" t="shared" si="12" ref="L84:R84">SUM(K5,K8,K11,K28,K31,K48)</f>
        <v>0</v>
      </c>
      <c r="M84" s="758">
        <f t="shared" si="12"/>
        <v>0</v>
      </c>
      <c r="N84" s="778"/>
      <c r="O84" s="758">
        <f t="shared" si="12"/>
        <v>0</v>
      </c>
      <c r="P84" s="758">
        <f t="shared" si="12"/>
        <v>0</v>
      </c>
      <c r="Q84" s="778"/>
      <c r="R84" s="735">
        <f t="shared" si="12"/>
        <v>0</v>
      </c>
      <c r="S84" s="656"/>
    </row>
    <row r="85" spans="2:19" ht="15" customHeight="1">
      <c r="B85" s="865"/>
      <c r="C85" s="866"/>
      <c r="D85" s="878" t="s">
        <v>147</v>
      </c>
      <c r="E85" s="879"/>
      <c r="F85" s="812"/>
      <c r="G85" s="876">
        <f>SUM(G76,G64,G63,G57,G56,G52,G51,G50)</f>
        <v>9616000</v>
      </c>
      <c r="H85" s="758">
        <f>SUM(H61,H55,H54,H53,H52,H51,H50,H62,H63,H64)</f>
        <v>302000</v>
      </c>
      <c r="I85" s="758"/>
      <c r="J85" s="778"/>
      <c r="K85" s="758">
        <f>SUM(J50:J58,J61:J64,J76)</f>
        <v>2360000</v>
      </c>
      <c r="L85" s="758">
        <f>SUM(K50:K58,K61:K64,K76)</f>
        <v>2360000</v>
      </c>
      <c r="M85" s="758">
        <f>SUM(L50:L58,L61:L64,L76)</f>
        <v>0</v>
      </c>
      <c r="N85" s="778"/>
      <c r="O85" s="758">
        <f>SUM(N50:N58,N61:N64,N76)</f>
        <v>5053000</v>
      </c>
      <c r="P85" s="758">
        <f>SUM(O50:O58,O61:O64,O76)</f>
        <v>4953000</v>
      </c>
      <c r="Q85" s="778"/>
      <c r="R85" s="735">
        <f>SUM(Q50:Q58,Q61:Q64,Q76)</f>
        <v>4390000</v>
      </c>
      <c r="S85" s="665"/>
    </row>
    <row r="86" spans="2:19" ht="15" customHeight="1">
      <c r="B86" s="865"/>
      <c r="C86" s="866"/>
      <c r="D86" s="878" t="s">
        <v>148</v>
      </c>
      <c r="E86" s="879"/>
      <c r="F86" s="812"/>
      <c r="G86" s="876">
        <f>SUM(F37,F38,F39)</f>
        <v>460000</v>
      </c>
      <c r="H86" s="758">
        <f>SUM(H37:H39)</f>
        <v>0</v>
      </c>
      <c r="I86" s="758"/>
      <c r="J86" s="778"/>
      <c r="K86" s="758">
        <f>SUM(K37:K39,K75)</f>
        <v>500000</v>
      </c>
      <c r="L86" s="758">
        <f aca="true" t="shared" si="13" ref="L86:R86">SUM(L37:L39,L75)</f>
        <v>0</v>
      </c>
      <c r="M86" s="758">
        <f t="shared" si="13"/>
        <v>0</v>
      </c>
      <c r="N86" s="778"/>
      <c r="O86" s="758">
        <f>SUM(O37:O39,O75)</f>
        <v>40000</v>
      </c>
      <c r="P86" s="758">
        <f t="shared" si="13"/>
        <v>0</v>
      </c>
      <c r="Q86" s="778"/>
      <c r="R86" s="735">
        <f t="shared" si="13"/>
        <v>40000</v>
      </c>
      <c r="S86" s="656"/>
    </row>
    <row r="87" spans="2:19" ht="15" customHeight="1" thickBot="1">
      <c r="B87" s="865"/>
      <c r="C87" s="866"/>
      <c r="D87" s="880" t="s">
        <v>36</v>
      </c>
      <c r="E87" s="881"/>
      <c r="F87" s="776"/>
      <c r="G87" s="882">
        <f>SUM(F49)</f>
        <v>0</v>
      </c>
      <c r="H87" s="784">
        <v>140000</v>
      </c>
      <c r="I87" s="784"/>
      <c r="J87" s="779"/>
      <c r="K87" s="883">
        <v>0</v>
      </c>
      <c r="L87" s="883"/>
      <c r="M87" s="884"/>
      <c r="N87" s="779"/>
      <c r="O87" s="883">
        <v>0</v>
      </c>
      <c r="P87" s="884"/>
      <c r="Q87" s="779"/>
      <c r="R87" s="885">
        <v>0</v>
      </c>
      <c r="S87" s="656"/>
    </row>
    <row r="88" spans="3:14" ht="15" customHeight="1">
      <c r="C88" s="886"/>
      <c r="G88" s="888"/>
      <c r="K88" s="889"/>
      <c r="L88" s="889"/>
      <c r="N88" s="889"/>
    </row>
    <row r="90" ht="15" customHeight="1">
      <c r="K90" s="889"/>
    </row>
  </sheetData>
  <mergeCells count="200">
    <mergeCell ref="A40:A41"/>
    <mergeCell ref="B40:B41"/>
    <mergeCell ref="A27:A29"/>
    <mergeCell ref="A4:A6"/>
    <mergeCell ref="A13:A14"/>
    <mergeCell ref="A23:A24"/>
    <mergeCell ref="D1:F1"/>
    <mergeCell ref="M1:N1"/>
    <mergeCell ref="P1:Q1"/>
    <mergeCell ref="A2:A3"/>
    <mergeCell ref="B2:B3"/>
    <mergeCell ref="C2:C3"/>
    <mergeCell ref="D2:D3"/>
    <mergeCell ref="G2:G3"/>
    <mergeCell ref="H2:H3"/>
    <mergeCell ref="K2:K3"/>
    <mergeCell ref="L2:L3"/>
    <mergeCell ref="O2:O3"/>
    <mergeCell ref="R2:R3"/>
    <mergeCell ref="S2:S3"/>
    <mergeCell ref="B4:B6"/>
    <mergeCell ref="C4:C6"/>
    <mergeCell ref="D4:D6"/>
    <mergeCell ref="G4:G6"/>
    <mergeCell ref="H4:H6"/>
    <mergeCell ref="K4:K6"/>
    <mergeCell ref="L4:L6"/>
    <mergeCell ref="O4:O6"/>
    <mergeCell ref="R4:R6"/>
    <mergeCell ref="S4:S6"/>
    <mergeCell ref="A7:A9"/>
    <mergeCell ref="B7:B9"/>
    <mergeCell ref="C7:C9"/>
    <mergeCell ref="D7:D9"/>
    <mergeCell ref="G7:G9"/>
    <mergeCell ref="H7:H9"/>
    <mergeCell ref="K7:K9"/>
    <mergeCell ref="L7:L9"/>
    <mergeCell ref="O7:O9"/>
    <mergeCell ref="R7:R9"/>
    <mergeCell ref="S7:S9"/>
    <mergeCell ref="A10:A12"/>
    <mergeCell ref="B10:B12"/>
    <mergeCell ref="C10:C12"/>
    <mergeCell ref="D10:D12"/>
    <mergeCell ref="G10:G12"/>
    <mergeCell ref="H10:H12"/>
    <mergeCell ref="K10:K12"/>
    <mergeCell ref="L10:L12"/>
    <mergeCell ref="O10:O12"/>
    <mergeCell ref="R10:R12"/>
    <mergeCell ref="S10:S12"/>
    <mergeCell ref="B13:B14"/>
    <mergeCell ref="C13:C14"/>
    <mergeCell ref="D13:D14"/>
    <mergeCell ref="G13:G14"/>
    <mergeCell ref="H13:H14"/>
    <mergeCell ref="K13:K14"/>
    <mergeCell ref="L13:L14"/>
    <mergeCell ref="O13:O14"/>
    <mergeCell ref="R13:R14"/>
    <mergeCell ref="S13:S14"/>
    <mergeCell ref="A15:A16"/>
    <mergeCell ref="B15:B16"/>
    <mergeCell ref="C15:C16"/>
    <mergeCell ref="D15:D16"/>
    <mergeCell ref="G15:G16"/>
    <mergeCell ref="H15:H16"/>
    <mergeCell ref="K15:K16"/>
    <mergeCell ref="O15:O16"/>
    <mergeCell ref="R15:R16"/>
    <mergeCell ref="S15:S16"/>
    <mergeCell ref="A17:A18"/>
    <mergeCell ref="B17:B18"/>
    <mergeCell ref="C17:C18"/>
    <mergeCell ref="D17:D18"/>
    <mergeCell ref="G17:G18"/>
    <mergeCell ref="H17:H18"/>
    <mergeCell ref="K17:K18"/>
    <mergeCell ref="O17:O18"/>
    <mergeCell ref="R17:R18"/>
    <mergeCell ref="S17:S18"/>
    <mergeCell ref="A19:A20"/>
    <mergeCell ref="B19:B20"/>
    <mergeCell ref="C19:C20"/>
    <mergeCell ref="D19:D20"/>
    <mergeCell ref="G19:G20"/>
    <mergeCell ref="H19:H20"/>
    <mergeCell ref="K19:K20"/>
    <mergeCell ref="L19:L20"/>
    <mergeCell ref="O19:O20"/>
    <mergeCell ref="R19:R20"/>
    <mergeCell ref="S19:S20"/>
    <mergeCell ref="A21:A22"/>
    <mergeCell ref="B21:B22"/>
    <mergeCell ref="C21:C22"/>
    <mergeCell ref="D21:D22"/>
    <mergeCell ref="G21:G22"/>
    <mergeCell ref="H21:H22"/>
    <mergeCell ref="K21:K22"/>
    <mergeCell ref="L21:L22"/>
    <mergeCell ref="O21:O22"/>
    <mergeCell ref="R21:R22"/>
    <mergeCell ref="S21:S22"/>
    <mergeCell ref="B23:B24"/>
    <mergeCell ref="C23:C24"/>
    <mergeCell ref="D23:D24"/>
    <mergeCell ref="G23:G24"/>
    <mergeCell ref="H23:H24"/>
    <mergeCell ref="K23:K24"/>
    <mergeCell ref="L23:L24"/>
    <mergeCell ref="O23:O24"/>
    <mergeCell ref="R23:R24"/>
    <mergeCell ref="S23:S24"/>
    <mergeCell ref="A25:A26"/>
    <mergeCell ref="B25:B26"/>
    <mergeCell ref="C25:C26"/>
    <mergeCell ref="D25:D26"/>
    <mergeCell ref="G25:G26"/>
    <mergeCell ref="H25:H26"/>
    <mergeCell ref="K25:K26"/>
    <mergeCell ref="L25:L26"/>
    <mergeCell ref="O25:O26"/>
    <mergeCell ref="R25:R26"/>
    <mergeCell ref="S25:S26"/>
    <mergeCell ref="B27:B29"/>
    <mergeCell ref="C27:C29"/>
    <mergeCell ref="D27:D29"/>
    <mergeCell ref="G27:G29"/>
    <mergeCell ref="H27:H29"/>
    <mergeCell ref="K27:K29"/>
    <mergeCell ref="L27:L29"/>
    <mergeCell ref="O27:O29"/>
    <mergeCell ref="R27:R29"/>
    <mergeCell ref="S27:S29"/>
    <mergeCell ref="A30:A32"/>
    <mergeCell ref="B30:B32"/>
    <mergeCell ref="C30:C32"/>
    <mergeCell ref="D30:D32"/>
    <mergeCell ref="G30:G32"/>
    <mergeCell ref="H30:H32"/>
    <mergeCell ref="K30:K32"/>
    <mergeCell ref="L30:L32"/>
    <mergeCell ref="O30:O32"/>
    <mergeCell ref="R30:R32"/>
    <mergeCell ref="S30:S32"/>
    <mergeCell ref="A33:A34"/>
    <mergeCell ref="B33:B34"/>
    <mergeCell ref="C33:C34"/>
    <mergeCell ref="D33:D34"/>
    <mergeCell ref="G33:G34"/>
    <mergeCell ref="H33:H34"/>
    <mergeCell ref="K33:K34"/>
    <mergeCell ref="L33:L34"/>
    <mergeCell ref="O33:O34"/>
    <mergeCell ref="R33:R34"/>
    <mergeCell ref="S33:S34"/>
    <mergeCell ref="A35:A36"/>
    <mergeCell ref="B35:B36"/>
    <mergeCell ref="C35:C36"/>
    <mergeCell ref="D35:D36"/>
    <mergeCell ref="G35:G36"/>
    <mergeCell ref="H35:H36"/>
    <mergeCell ref="K35:K36"/>
    <mergeCell ref="L35:L36"/>
    <mergeCell ref="O35:O36"/>
    <mergeCell ref="R35:R36"/>
    <mergeCell ref="S35:S36"/>
    <mergeCell ref="C40:C41"/>
    <mergeCell ref="D40:D41"/>
    <mergeCell ref="K40:K41"/>
    <mergeCell ref="O40:O41"/>
    <mergeCell ref="R40:R41"/>
    <mergeCell ref="S40:S41"/>
    <mergeCell ref="A45:A49"/>
    <mergeCell ref="B45:B49"/>
    <mergeCell ref="C45:C49"/>
    <mergeCell ref="D45:E45"/>
    <mergeCell ref="G45:G49"/>
    <mergeCell ref="L45:L49"/>
    <mergeCell ref="O45:O49"/>
    <mergeCell ref="R45:R49"/>
    <mergeCell ref="S45:S49"/>
    <mergeCell ref="D46:D48"/>
    <mergeCell ref="K46:K49"/>
    <mergeCell ref="A59:A61"/>
    <mergeCell ref="B59:B61"/>
    <mergeCell ref="C59:C61"/>
    <mergeCell ref="D59:D60"/>
    <mergeCell ref="K59:K61"/>
    <mergeCell ref="O59:O61"/>
    <mergeCell ref="R59:R61"/>
    <mergeCell ref="S59:S61"/>
    <mergeCell ref="B66:F66"/>
    <mergeCell ref="D80:E80"/>
    <mergeCell ref="F81:F87"/>
    <mergeCell ref="J81:J87"/>
    <mergeCell ref="N81:N87"/>
    <mergeCell ref="Q81:Q87"/>
    <mergeCell ref="D82:D84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13"/>
  <sheetViews>
    <sheetView showGridLines="0" workbookViewId="0" topLeftCell="A33">
      <selection activeCell="B63" sqref="B63"/>
    </sheetView>
  </sheetViews>
  <sheetFormatPr defaultColWidth="9.00390625" defaultRowHeight="12.75"/>
  <cols>
    <col min="1" max="1" width="6.875" style="103" bestFit="1" customWidth="1"/>
    <col min="2" max="2" width="8.00390625" style="103" customWidth="1"/>
    <col min="3" max="3" width="61.125" style="103" bestFit="1" customWidth="1"/>
    <col min="4" max="4" width="15.00390625" style="519" bestFit="1" customWidth="1"/>
    <col min="5" max="16384" width="9.125" style="103" customWidth="1"/>
  </cols>
  <sheetData>
    <row r="2" ht="12.75">
      <c r="D2" s="149" t="s">
        <v>182</v>
      </c>
    </row>
    <row r="3" ht="12.75">
      <c r="D3" s="136" t="s">
        <v>134</v>
      </c>
    </row>
    <row r="4" spans="2:3" ht="12.75">
      <c r="B4" s="99"/>
      <c r="C4" s="495" t="s">
        <v>165</v>
      </c>
    </row>
    <row r="5" spans="2:3" ht="12.75">
      <c r="B5" s="99"/>
      <c r="C5" s="495" t="s">
        <v>469</v>
      </c>
    </row>
    <row r="7" spans="1:2" ht="12.75">
      <c r="A7" s="518" t="s">
        <v>472</v>
      </c>
      <c r="B7" s="99"/>
    </row>
    <row r="8" ht="13.5" thickBot="1"/>
    <row r="9" spans="1:4" ht="13.5" thickBot="1">
      <c r="A9" s="141" t="s">
        <v>136</v>
      </c>
      <c r="B9" s="141" t="s">
        <v>137</v>
      </c>
      <c r="C9" s="520" t="s">
        <v>162</v>
      </c>
      <c r="D9" s="521" t="s">
        <v>470</v>
      </c>
    </row>
    <row r="10" spans="1:4" ht="13.5" thickBot="1">
      <c r="A10" s="104">
        <v>600</v>
      </c>
      <c r="B10" s="113">
        <v>60014</v>
      </c>
      <c r="C10" s="66"/>
      <c r="D10" s="522">
        <f>SUM(D11)</f>
        <v>100000</v>
      </c>
    </row>
    <row r="11" spans="1:4" ht="13.5" thickBot="1">
      <c r="A11" s="101"/>
      <c r="B11" s="19"/>
      <c r="C11" s="523" t="s">
        <v>89</v>
      </c>
      <c r="D11" s="524">
        <f>SUM('WYDATKI ZAŁ 2'!E76)</f>
        <v>100000</v>
      </c>
    </row>
    <row r="12" spans="1:4" ht="13.5" thickBot="1">
      <c r="A12" s="101"/>
      <c r="B12" s="113">
        <v>60016</v>
      </c>
      <c r="C12" s="66"/>
      <c r="D12" s="522">
        <f>SUM(D13)</f>
        <v>250000</v>
      </c>
    </row>
    <row r="13" spans="1:4" ht="13.5" thickBot="1">
      <c r="A13" s="101"/>
      <c r="B13" s="19"/>
      <c r="C13" s="523" t="s">
        <v>90</v>
      </c>
      <c r="D13" s="524">
        <f>SUM('WYDATKI ZAŁ 2'!E79)</f>
        <v>250000</v>
      </c>
    </row>
    <row r="14" spans="1:4" ht="13.5" thickBot="1">
      <c r="A14" s="525">
        <v>710</v>
      </c>
      <c r="B14" s="114">
        <v>71035</v>
      </c>
      <c r="C14" s="526"/>
      <c r="D14" s="457">
        <f>SUM(D15:D15)</f>
        <v>55000</v>
      </c>
    </row>
    <row r="15" spans="1:4" ht="26.25" thickBot="1">
      <c r="A15" s="527"/>
      <c r="B15" s="112"/>
      <c r="C15" s="523" t="s">
        <v>91</v>
      </c>
      <c r="D15" s="528">
        <f>SUM('WYDATKI ZAŁ 2'!E105)</f>
        <v>55000</v>
      </c>
    </row>
    <row r="16" spans="1:6" ht="13.5" thickBot="1">
      <c r="A16" s="525">
        <v>900</v>
      </c>
      <c r="B16" s="114">
        <v>90003</v>
      </c>
      <c r="C16" s="529"/>
      <c r="D16" s="228">
        <f>SUM(D17)</f>
        <v>450000</v>
      </c>
      <c r="F16" s="519">
        <f>SUM(D17,D19,D21,D23,D24,D25,D26)</f>
        <v>2298800</v>
      </c>
    </row>
    <row r="17" spans="1:4" ht="13.5" thickBot="1">
      <c r="A17" s="527"/>
      <c r="B17" s="112"/>
      <c r="C17" s="523" t="s">
        <v>92</v>
      </c>
      <c r="D17" s="524">
        <f>SUM('WYDATKI ZAŁ 2'!E339)</f>
        <v>450000</v>
      </c>
    </row>
    <row r="18" spans="1:4" ht="13.5" thickBot="1">
      <c r="A18" s="527"/>
      <c r="B18" s="114">
        <v>90004</v>
      </c>
      <c r="C18" s="530"/>
      <c r="D18" s="531">
        <f>SUM(D19)</f>
        <v>380000</v>
      </c>
    </row>
    <row r="19" spans="1:4" ht="13.5" thickBot="1">
      <c r="A19" s="527"/>
      <c r="B19" s="112"/>
      <c r="C19" s="523" t="s">
        <v>93</v>
      </c>
      <c r="D19" s="524">
        <f>SUM('WYDATKI ZAŁ 2'!E342)</f>
        <v>380000</v>
      </c>
    </row>
    <row r="20" spans="1:4" ht="13.5" thickBot="1">
      <c r="A20" s="527"/>
      <c r="B20" s="114">
        <v>90015</v>
      </c>
      <c r="C20" s="530"/>
      <c r="D20" s="531">
        <f>SUM(D21)</f>
        <v>1000000</v>
      </c>
    </row>
    <row r="21" spans="1:4" ht="13.5" thickBot="1">
      <c r="A21" s="527"/>
      <c r="B21" s="112"/>
      <c r="C21" s="532" t="s">
        <v>97</v>
      </c>
      <c r="D21" s="533">
        <f>SUM('WYDATKI ZAŁ 2'!E345)</f>
        <v>1000000</v>
      </c>
    </row>
    <row r="22" spans="1:4" ht="13.5" thickBot="1">
      <c r="A22" s="527"/>
      <c r="B22" s="114">
        <v>90017</v>
      </c>
      <c r="C22" s="530"/>
      <c r="D22" s="531">
        <f>SUM(D23:D26)</f>
        <v>468800</v>
      </c>
    </row>
    <row r="23" spans="1:4" ht="12.75">
      <c r="A23" s="527"/>
      <c r="B23" s="112"/>
      <c r="C23" s="532" t="s">
        <v>94</v>
      </c>
      <c r="D23" s="533">
        <f>SUM('WYDATKI ZAŁ 2'!E348)</f>
        <v>280000</v>
      </c>
    </row>
    <row r="24" spans="1:4" ht="12.75">
      <c r="A24" s="527"/>
      <c r="B24" s="112"/>
      <c r="C24" s="532" t="s">
        <v>95</v>
      </c>
      <c r="D24" s="533">
        <f>SUM('WYDATKI ZAŁ 2'!E349)</f>
        <v>160000</v>
      </c>
    </row>
    <row r="25" spans="1:4" ht="12.75">
      <c r="A25" s="527"/>
      <c r="B25" s="112"/>
      <c r="C25" s="532" t="s">
        <v>96</v>
      </c>
      <c r="D25" s="533">
        <f>SUM('WYDATKI ZAŁ 2'!E350)</f>
        <v>27000</v>
      </c>
    </row>
    <row r="26" spans="1:4" ht="13.5" thickBot="1">
      <c r="A26" s="527"/>
      <c r="B26" s="112"/>
      <c r="C26" s="532" t="s">
        <v>115</v>
      </c>
      <c r="D26" s="533">
        <f>SUM('WYDATKI ZAŁ 2'!E351)</f>
        <v>1800</v>
      </c>
    </row>
    <row r="27" spans="1:4" ht="13.5" thickBot="1">
      <c r="A27" s="534"/>
      <c r="B27" s="517"/>
      <c r="C27" s="535" t="s">
        <v>166</v>
      </c>
      <c r="D27" s="531">
        <f>SUM(D10,D12,D14,D16,D18,D20,D22)</f>
        <v>2703800</v>
      </c>
    </row>
    <row r="28" spans="1:4" ht="12.75">
      <c r="A28" s="106"/>
      <c r="B28" s="106"/>
      <c r="C28" s="536"/>
      <c r="D28" s="491"/>
    </row>
    <row r="29" spans="1:4" ht="12.75">
      <c r="A29" s="106"/>
      <c r="B29" s="106"/>
      <c r="C29" s="536"/>
      <c r="D29" s="491"/>
    </row>
    <row r="30" spans="1:4" ht="12.75">
      <c r="A30" s="106"/>
      <c r="B30" s="106"/>
      <c r="C30" s="536"/>
      <c r="D30" s="491"/>
    </row>
    <row r="31" spans="1:4" ht="12.75">
      <c r="A31" s="106"/>
      <c r="B31" s="106"/>
      <c r="C31" s="536"/>
      <c r="D31" s="491"/>
    </row>
    <row r="32" spans="1:2" ht="12.75">
      <c r="A32" s="518" t="s">
        <v>471</v>
      </c>
      <c r="B32" s="99"/>
    </row>
    <row r="33" spans="1:2" ht="12.75">
      <c r="A33" s="518"/>
      <c r="B33" s="99"/>
    </row>
    <row r="34" ht="13.5" thickBot="1"/>
    <row r="35" spans="1:4" ht="13.5" thickBot="1">
      <c r="A35" s="141" t="s">
        <v>136</v>
      </c>
      <c r="B35" s="141" t="s">
        <v>137</v>
      </c>
      <c r="C35" s="66" t="s">
        <v>162</v>
      </c>
      <c r="D35" s="521" t="s">
        <v>470</v>
      </c>
    </row>
    <row r="36" spans="1:4" ht="13.5" thickBot="1">
      <c r="A36" s="525">
        <v>801</v>
      </c>
      <c r="B36" s="105">
        <v>80101</v>
      </c>
      <c r="C36" s="529"/>
      <c r="D36" s="228">
        <f>SUM(D37:D37)</f>
        <v>75000</v>
      </c>
    </row>
    <row r="37" spans="1:4" ht="14.25" customHeight="1" thickBot="1">
      <c r="A37" s="527"/>
      <c r="B37" s="112"/>
      <c r="C37" s="537" t="s">
        <v>98</v>
      </c>
      <c r="D37" s="533">
        <f>SUM('WYDATKI ZAŁ 2'!E186)</f>
        <v>75000</v>
      </c>
    </row>
    <row r="38" spans="1:4" ht="13.5" thickBot="1">
      <c r="A38" s="527"/>
      <c r="B38" s="114">
        <v>80104</v>
      </c>
      <c r="C38" s="530"/>
      <c r="D38" s="531">
        <f>SUM(D39:D39)</f>
        <v>150000</v>
      </c>
    </row>
    <row r="39" spans="1:4" ht="15.75" customHeight="1" thickBot="1">
      <c r="A39" s="527"/>
      <c r="B39" s="112"/>
      <c r="C39" s="537" t="s">
        <v>133</v>
      </c>
      <c r="D39" s="533">
        <f>SUM('WYDATKI ZAŁ 2'!E201)</f>
        <v>150000</v>
      </c>
    </row>
    <row r="40" spans="1:4" ht="13.5" thickBot="1">
      <c r="A40" s="527"/>
      <c r="B40" s="105">
        <v>80110</v>
      </c>
      <c r="C40" s="530"/>
      <c r="D40" s="531">
        <f>SUM(D41:D41)</f>
        <v>75000</v>
      </c>
    </row>
    <row r="41" spans="1:4" ht="20.25" customHeight="1" thickBot="1">
      <c r="A41" s="527"/>
      <c r="B41" s="112"/>
      <c r="C41" s="537" t="s">
        <v>99</v>
      </c>
      <c r="D41" s="533">
        <f>SUM('WYDATKI ZAŁ 2'!E233)</f>
        <v>75000</v>
      </c>
    </row>
    <row r="42" spans="1:4" ht="13.5" thickBot="1">
      <c r="A42" s="534"/>
      <c r="B42" s="517"/>
      <c r="C42" s="535" t="s">
        <v>166</v>
      </c>
      <c r="D42" s="531">
        <f>SUM(D36,D38,D40)</f>
        <v>300000</v>
      </c>
    </row>
    <row r="43" spans="1:4" ht="12.75">
      <c r="A43" s="106"/>
      <c r="B43" s="106"/>
      <c r="C43" s="536"/>
      <c r="D43" s="491"/>
    </row>
    <row r="44" spans="1:4" ht="12.75">
      <c r="A44" s="106"/>
      <c r="B44" s="106"/>
      <c r="C44" s="536"/>
      <c r="D44" s="491"/>
    </row>
    <row r="45" spans="1:4" ht="12.75">
      <c r="A45" s="106"/>
      <c r="B45" s="106"/>
      <c r="C45" s="536"/>
      <c r="D45" s="491"/>
    </row>
    <row r="46" spans="1:4" ht="12.75">
      <c r="A46" s="106"/>
      <c r="B46" s="106"/>
      <c r="C46" s="536"/>
      <c r="D46" s="491"/>
    </row>
    <row r="48" spans="1:3" ht="12.75">
      <c r="A48" s="518" t="s">
        <v>100</v>
      </c>
      <c r="B48" s="99"/>
      <c r="C48" s="99"/>
    </row>
    <row r="49" ht="12.75">
      <c r="B49" s="99"/>
    </row>
    <row r="50" ht="13.5" thickBot="1"/>
    <row r="51" spans="1:4" ht="13.5" thickBot="1">
      <c r="A51" s="141" t="s">
        <v>136</v>
      </c>
      <c r="B51" s="142" t="s">
        <v>137</v>
      </c>
      <c r="C51" s="520" t="s">
        <v>162</v>
      </c>
      <c r="D51" s="521" t="s">
        <v>470</v>
      </c>
    </row>
    <row r="52" spans="1:4" ht="26.25" thickBot="1">
      <c r="A52" s="16">
        <v>851</v>
      </c>
      <c r="B52" s="115">
        <v>85154</v>
      </c>
      <c r="C52" s="116" t="s">
        <v>132</v>
      </c>
      <c r="D52" s="538">
        <f>SUM('WYDATKI ZAŁ 2'!E254)</f>
        <v>49000</v>
      </c>
    </row>
    <row r="53" spans="1:4" ht="13.5" thickBot="1">
      <c r="A53" s="102"/>
      <c r="B53" s="65"/>
      <c r="C53" s="539" t="s">
        <v>166</v>
      </c>
      <c r="D53" s="540">
        <f>SUM(D52:D52)</f>
        <v>49000</v>
      </c>
    </row>
    <row r="61" spans="1:2" ht="12.75">
      <c r="A61" s="518" t="s">
        <v>117</v>
      </c>
      <c r="B61" s="99"/>
    </row>
    <row r="62" spans="1:2" ht="12.75">
      <c r="A62" s="518" t="s">
        <v>118</v>
      </c>
      <c r="B62" s="99"/>
    </row>
    <row r="63" spans="1:2" ht="12.75">
      <c r="A63" s="518"/>
      <c r="B63" s="99"/>
    </row>
    <row r="64" ht="13.5" thickBot="1"/>
    <row r="65" spans="1:4" ht="13.5" thickBot="1">
      <c r="A65" s="141" t="s">
        <v>136</v>
      </c>
      <c r="B65" s="141" t="s">
        <v>137</v>
      </c>
      <c r="C65" s="66" t="s">
        <v>162</v>
      </c>
      <c r="D65" s="521" t="s">
        <v>470</v>
      </c>
    </row>
    <row r="66" spans="1:4" ht="13.5" thickBot="1">
      <c r="A66" s="66">
        <v>851</v>
      </c>
      <c r="B66" s="66">
        <v>85154</v>
      </c>
      <c r="C66" s="116"/>
      <c r="D66" s="531">
        <f>SUM(D67)</f>
        <v>236000</v>
      </c>
    </row>
    <row r="67" spans="1:4" ht="39" thickBot="1">
      <c r="A67" s="101"/>
      <c r="B67" s="19"/>
      <c r="C67" s="117" t="s">
        <v>473</v>
      </c>
      <c r="D67" s="524">
        <f>SUM('WYDATKI ZAŁ 2'!E255)</f>
        <v>236000</v>
      </c>
    </row>
    <row r="68" spans="1:4" ht="13.5" thickBot="1">
      <c r="A68" s="66">
        <v>921</v>
      </c>
      <c r="B68" s="66">
        <v>92105</v>
      </c>
      <c r="C68" s="117"/>
      <c r="D68" s="531">
        <f>SUM(D69)</f>
        <v>40000</v>
      </c>
    </row>
    <row r="69" spans="1:4" ht="39" thickBot="1">
      <c r="A69" s="638"/>
      <c r="B69" s="404"/>
      <c r="C69" s="117" t="s">
        <v>474</v>
      </c>
      <c r="D69" s="639">
        <f>SUM('WYDATKI ZAŁ 2'!E362)</f>
        <v>40000</v>
      </c>
    </row>
    <row r="70" spans="1:4" ht="13.5" thickBot="1">
      <c r="A70" s="66">
        <v>926</v>
      </c>
      <c r="B70" s="66">
        <v>92695</v>
      </c>
      <c r="C70" s="116"/>
      <c r="D70" s="531">
        <f>SUM(D71)</f>
        <v>385000</v>
      </c>
    </row>
    <row r="71" spans="1:4" ht="39" thickBot="1">
      <c r="A71" s="101"/>
      <c r="B71" s="19"/>
      <c r="C71" s="116" t="s">
        <v>475</v>
      </c>
      <c r="D71" s="533">
        <f>SUM('WYDATKI ZAŁ 2'!E390)</f>
        <v>385000</v>
      </c>
    </row>
    <row r="72" spans="1:4" ht="13.5" thickBot="1">
      <c r="A72" s="534"/>
      <c r="B72" s="517"/>
      <c r="C72" s="535" t="s">
        <v>166</v>
      </c>
      <c r="D72" s="531">
        <f>SUM(D66,D68,D70)</f>
        <v>661000</v>
      </c>
    </row>
    <row r="75" spans="1:2" ht="12.75">
      <c r="A75" s="518" t="s">
        <v>114</v>
      </c>
      <c r="B75" s="99"/>
    </row>
    <row r="76" ht="13.5" thickBot="1">
      <c r="B76" s="99"/>
    </row>
    <row r="77" spans="1:4" ht="13.5" thickBot="1">
      <c r="A77" s="141" t="s">
        <v>136</v>
      </c>
      <c r="B77" s="141" t="s">
        <v>137</v>
      </c>
      <c r="C77" s="66" t="s">
        <v>162</v>
      </c>
      <c r="D77" s="521" t="s">
        <v>470</v>
      </c>
    </row>
    <row r="78" spans="1:4" ht="13.5" thickBot="1">
      <c r="A78" s="66">
        <v>754</v>
      </c>
      <c r="B78" s="102">
        <v>75412</v>
      </c>
      <c r="C78" s="117"/>
      <c r="D78" s="531">
        <f>SUM(D79)</f>
        <v>50000</v>
      </c>
    </row>
    <row r="79" spans="1:4" ht="13.5" thickBot="1">
      <c r="A79" s="101"/>
      <c r="B79" s="19"/>
      <c r="C79" s="541" t="s">
        <v>101</v>
      </c>
      <c r="D79" s="524">
        <f>SUM('WYDATKI ZAŁ 2'!E136)</f>
        <v>50000</v>
      </c>
    </row>
    <row r="80" spans="1:4" ht="13.5" thickBot="1">
      <c r="A80" s="430">
        <v>801</v>
      </c>
      <c r="B80" s="520">
        <v>80104</v>
      </c>
      <c r="C80" s="541"/>
      <c r="D80" s="546">
        <f>SUM(D81)</f>
        <v>3400</v>
      </c>
    </row>
    <row r="81" spans="1:4" ht="13.5" thickBot="1">
      <c r="A81" s="101"/>
      <c r="B81" s="19"/>
      <c r="C81" s="541" t="s">
        <v>476</v>
      </c>
      <c r="D81" s="524">
        <f>SUM('WYDATKI ZAŁ 2'!E202)</f>
        <v>3400</v>
      </c>
    </row>
    <row r="82" spans="1:4" ht="13.5" thickBot="1">
      <c r="A82" s="66">
        <v>921</v>
      </c>
      <c r="B82" s="102">
        <v>92116</v>
      </c>
      <c r="C82" s="117"/>
      <c r="D82" s="531">
        <f>SUM(D83)</f>
        <v>1300000</v>
      </c>
    </row>
    <row r="83" spans="1:4" ht="13.5" thickBot="1">
      <c r="A83" s="101"/>
      <c r="B83" s="19"/>
      <c r="C83" s="545" t="s">
        <v>125</v>
      </c>
      <c r="D83" s="533">
        <f>SUM('WYDATKI ZAŁ 2'!E367)</f>
        <v>1300000</v>
      </c>
    </row>
    <row r="84" spans="1:4" ht="13.5" thickBot="1">
      <c r="A84" s="102"/>
      <c r="B84" s="65"/>
      <c r="C84" s="535" t="s">
        <v>166</v>
      </c>
      <c r="D84" s="522">
        <f>SUM(D78,D80,D82)</f>
        <v>1353400</v>
      </c>
    </row>
    <row r="85" spans="1:4" ht="12.75">
      <c r="A85" s="19"/>
      <c r="B85" s="19"/>
      <c r="C85" s="536"/>
      <c r="D85" s="542"/>
    </row>
    <row r="86" spans="1:4" ht="12.75">
      <c r="A86" s="19"/>
      <c r="B86" s="19"/>
      <c r="C86" s="536"/>
      <c r="D86" s="542"/>
    </row>
    <row r="87" spans="1:4" ht="12.75">
      <c r="A87" s="518" t="s">
        <v>478</v>
      </c>
      <c r="B87" s="19"/>
      <c r="C87" s="543"/>
      <c r="D87" s="544"/>
    </row>
    <row r="88" spans="1:4" ht="13.5" thickBot="1">
      <c r="A88" s="106"/>
      <c r="B88" s="106"/>
      <c r="C88" s="106"/>
      <c r="D88" s="489"/>
    </row>
    <row r="89" spans="1:4" ht="13.5" thickBot="1">
      <c r="A89" s="141" t="s">
        <v>136</v>
      </c>
      <c r="B89" s="141" t="s">
        <v>137</v>
      </c>
      <c r="C89" s="102" t="s">
        <v>162</v>
      </c>
      <c r="D89" s="521" t="s">
        <v>470</v>
      </c>
    </row>
    <row r="90" spans="1:4" ht="13.5" thickBot="1">
      <c r="A90" s="104">
        <v>700</v>
      </c>
      <c r="B90" s="104">
        <v>700001</v>
      </c>
      <c r="C90" s="102"/>
      <c r="D90" s="522">
        <f>SUM(D92:D97)</f>
        <v>3230000</v>
      </c>
    </row>
    <row r="91" spans="1:4" ht="12.75">
      <c r="A91" s="547"/>
      <c r="B91" s="536"/>
      <c r="C91" s="554" t="s">
        <v>479</v>
      </c>
      <c r="D91" s="548"/>
    </row>
    <row r="92" spans="1:4" ht="12.75">
      <c r="A92" s="547"/>
      <c r="B92" s="536"/>
      <c r="C92" s="251" t="s">
        <v>271</v>
      </c>
      <c r="D92" s="549">
        <f>SUM('WYDATKI ZAŁ 2'!E86)</f>
        <v>1500000</v>
      </c>
    </row>
    <row r="93" spans="1:4" ht="12.75">
      <c r="A93" s="547"/>
      <c r="B93" s="536"/>
      <c r="C93" s="555" t="s">
        <v>272</v>
      </c>
      <c r="D93" s="549">
        <f>SUM('WYDATKI ZAŁ 2'!E87)</f>
        <v>650000</v>
      </c>
    </row>
    <row r="94" spans="1:4" ht="12.75">
      <c r="A94" s="547"/>
      <c r="B94" s="536"/>
      <c r="C94" s="555" t="s">
        <v>273</v>
      </c>
      <c r="D94" s="549">
        <f>SUM('WYDATKI ZAŁ 2'!E88)</f>
        <v>900000</v>
      </c>
    </row>
    <row r="95" spans="1:4" ht="12.75">
      <c r="A95" s="547"/>
      <c r="B95" s="536"/>
      <c r="C95" s="555" t="s">
        <v>274</v>
      </c>
      <c r="D95" s="549">
        <f>SUM('WYDATKI ZAŁ 2'!E89)</f>
        <v>30000</v>
      </c>
    </row>
    <row r="96" spans="1:4" ht="12.75">
      <c r="A96" s="101"/>
      <c r="B96" s="19"/>
      <c r="C96" s="555" t="s">
        <v>275</v>
      </c>
      <c r="D96" s="549">
        <f>SUM('WYDATKI ZAŁ 2'!E90)</f>
        <v>50000</v>
      </c>
    </row>
    <row r="97" spans="1:4" ht="13.5" thickBot="1">
      <c r="A97" s="101"/>
      <c r="B97" s="19"/>
      <c r="C97" s="556" t="s">
        <v>276</v>
      </c>
      <c r="D97" s="549">
        <f>SUM('WYDATKI ZAŁ 2'!E91)</f>
        <v>100000</v>
      </c>
    </row>
    <row r="98" spans="1:4" ht="13.5" thickBot="1">
      <c r="A98" s="525">
        <v>801</v>
      </c>
      <c r="B98" s="105">
        <v>80101</v>
      </c>
      <c r="C98" s="534"/>
      <c r="D98" s="457">
        <f>SUM(D100:D101)</f>
        <v>135000</v>
      </c>
    </row>
    <row r="99" spans="1:4" ht="12.75">
      <c r="A99" s="527"/>
      <c r="B99" s="112"/>
      <c r="C99" s="554" t="s">
        <v>479</v>
      </c>
      <c r="D99" s="551"/>
    </row>
    <row r="100" spans="1:4" ht="12.75">
      <c r="A100" s="527"/>
      <c r="B100" s="106"/>
      <c r="C100" s="557" t="s">
        <v>480</v>
      </c>
      <c r="D100" s="533">
        <f>SUM('WYDATKI ZAŁ 2'!E189)</f>
        <v>100000</v>
      </c>
    </row>
    <row r="101" spans="1:4" ht="13.5" thickBot="1">
      <c r="A101" s="527"/>
      <c r="B101" s="106"/>
      <c r="C101" s="558" t="s">
        <v>481</v>
      </c>
      <c r="D101" s="524">
        <f>SUM('WYDATKI ZAŁ 2'!E190)</f>
        <v>35000</v>
      </c>
    </row>
    <row r="102" spans="1:4" ht="13.5" thickBot="1">
      <c r="A102" s="527"/>
      <c r="B102" s="550">
        <v>80104</v>
      </c>
      <c r="C102" s="534"/>
      <c r="D102" s="561">
        <f>SUM(D104:D107)</f>
        <v>2460000</v>
      </c>
    </row>
    <row r="103" spans="1:4" ht="12.75">
      <c r="A103" s="527"/>
      <c r="B103" s="106"/>
      <c r="C103" s="554" t="s">
        <v>479</v>
      </c>
      <c r="D103" s="552"/>
    </row>
    <row r="104" spans="1:4" ht="12.75">
      <c r="A104" s="527"/>
      <c r="B104" s="106"/>
      <c r="C104" s="559" t="s">
        <v>37</v>
      </c>
      <c r="D104" s="533">
        <f>SUM('WYDATKI ZAŁ 2'!E206)</f>
        <v>700000</v>
      </c>
    </row>
    <row r="105" spans="1:4" ht="12.75">
      <c r="A105" s="527"/>
      <c r="B105" s="106"/>
      <c r="C105" s="559" t="s">
        <v>38</v>
      </c>
      <c r="D105" s="533">
        <f>SUM('WYDATKI ZAŁ 2'!E207)</f>
        <v>700000</v>
      </c>
    </row>
    <row r="106" spans="1:4" ht="12.75">
      <c r="A106" s="527"/>
      <c r="B106" s="106"/>
      <c r="C106" s="559" t="s">
        <v>39</v>
      </c>
      <c r="D106" s="533">
        <f>SUM('WYDATKI ZAŁ 2'!E208)</f>
        <v>1000000</v>
      </c>
    </row>
    <row r="107" spans="1:4" ht="13.5" thickBot="1">
      <c r="A107" s="527"/>
      <c r="B107" s="106"/>
      <c r="C107" s="558" t="s">
        <v>40</v>
      </c>
      <c r="D107" s="533">
        <f>SUM('WYDATKI ZAŁ 2'!E209)</f>
        <v>60000</v>
      </c>
    </row>
    <row r="108" spans="1:4" ht="13.5" thickBot="1">
      <c r="A108" s="527"/>
      <c r="B108" s="553">
        <v>80110</v>
      </c>
      <c r="C108" s="517"/>
      <c r="D108" s="561">
        <f>SUM(D109)</f>
        <v>1300000</v>
      </c>
    </row>
    <row r="109" spans="1:4" ht="13.5" thickBot="1">
      <c r="A109" s="527"/>
      <c r="B109" s="106"/>
      <c r="C109" s="560" t="s">
        <v>41</v>
      </c>
      <c r="D109" s="562">
        <f>SUM('WYDATKI ZAŁ 2'!E236)</f>
        <v>1300000</v>
      </c>
    </row>
    <row r="110" spans="1:4" ht="13.5" thickBot="1">
      <c r="A110" s="534"/>
      <c r="B110" s="517"/>
      <c r="C110" s="517"/>
      <c r="D110" s="561">
        <f>SUM(D90,D98,D102,D108)</f>
        <v>7125000</v>
      </c>
    </row>
    <row r="113" spans="3:4" ht="12.75">
      <c r="C113" s="19" t="s">
        <v>167</v>
      </c>
      <c r="D113" s="542">
        <f>SUM(D27,D42,D53,D72,D84,D110)</f>
        <v>12192200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I109"/>
  <sheetViews>
    <sheetView showGridLines="0" workbookViewId="0" topLeftCell="A1">
      <selection activeCell="I75" sqref="I75"/>
    </sheetView>
  </sheetViews>
  <sheetFormatPr defaultColWidth="9.00390625" defaultRowHeight="12.75"/>
  <cols>
    <col min="1" max="1" width="3.75390625" style="440" customWidth="1"/>
    <col min="2" max="2" width="5.625" style="440" customWidth="1"/>
    <col min="3" max="3" width="8.75390625" style="440" bestFit="1" customWidth="1"/>
    <col min="4" max="4" width="5.00390625" style="440" bestFit="1" customWidth="1"/>
    <col min="5" max="5" width="53.625" style="440" bestFit="1" customWidth="1"/>
    <col min="6" max="6" width="11.75390625" style="440" bestFit="1" customWidth="1"/>
    <col min="7" max="16" width="11.375" style="440" customWidth="1"/>
    <col min="17" max="16384" width="9.125" style="440" customWidth="1"/>
  </cols>
  <sheetData>
    <row r="2" ht="12.75">
      <c r="F2" s="149" t="s">
        <v>182</v>
      </c>
    </row>
    <row r="3" ht="12.75">
      <c r="F3" s="136" t="s">
        <v>128</v>
      </c>
    </row>
    <row r="4" spans="4:5" ht="12.75">
      <c r="D4" s="942" t="s">
        <v>171</v>
      </c>
      <c r="E4" s="943"/>
    </row>
    <row r="5" spans="4:5" ht="12.75">
      <c r="D5" s="943"/>
      <c r="E5" s="943"/>
    </row>
    <row r="6" spans="4:5" ht="12.75">
      <c r="D6" s="943"/>
      <c r="E6" s="943"/>
    </row>
    <row r="7" spans="4:5" ht="12.75">
      <c r="D7" s="143"/>
      <c r="E7" s="143"/>
    </row>
    <row r="8" spans="3:5" ht="12.75">
      <c r="C8" s="99"/>
      <c r="D8" s="441"/>
      <c r="E8" s="513" t="s">
        <v>168</v>
      </c>
    </row>
    <row r="9" spans="4:5" ht="13.5" thickBot="1">
      <c r="D9" s="441"/>
      <c r="E9" s="14"/>
    </row>
    <row r="10" spans="2:6" ht="11.25" customHeight="1">
      <c r="B10" s="442"/>
      <c r="C10" s="443"/>
      <c r="D10" s="444"/>
      <c r="E10" s="445"/>
      <c r="F10" s="446"/>
    </row>
    <row r="11" spans="2:6" ht="12" customHeight="1">
      <c r="B11" s="447" t="s">
        <v>146</v>
      </c>
      <c r="C11" s="448" t="s">
        <v>137</v>
      </c>
      <c r="D11" s="449" t="s">
        <v>143</v>
      </c>
      <c r="E11" s="450" t="s">
        <v>162</v>
      </c>
      <c r="F11" s="451" t="s">
        <v>126</v>
      </c>
    </row>
    <row r="12" spans="2:6" ht="11.25" customHeight="1" thickBot="1">
      <c r="B12" s="452"/>
      <c r="C12" s="166"/>
      <c r="D12" s="166"/>
      <c r="E12" s="453"/>
      <c r="F12" s="454">
        <v>2005</v>
      </c>
    </row>
    <row r="13" spans="2:6" s="458" customFormat="1" ht="36" customHeight="1" thickBot="1">
      <c r="B13" s="455"/>
      <c r="C13" s="456"/>
      <c r="D13" s="944" t="s">
        <v>169</v>
      </c>
      <c r="E13" s="945"/>
      <c r="F13" s="496">
        <f>SUM(F15,F20,F25)</f>
        <v>4552490</v>
      </c>
    </row>
    <row r="14" spans="2:6" s="458" customFormat="1" ht="12.75">
      <c r="B14" s="503"/>
      <c r="C14" s="504"/>
      <c r="D14" s="431"/>
      <c r="E14" s="505"/>
      <c r="F14" s="496"/>
    </row>
    <row r="15" spans="2:6" ht="12.75">
      <c r="B15" s="459">
        <v>750</v>
      </c>
      <c r="C15" s="15"/>
      <c r="D15" s="15"/>
      <c r="E15" s="34" t="s">
        <v>140</v>
      </c>
      <c r="F15" s="500">
        <f>SUM(F17)</f>
        <v>113377</v>
      </c>
    </row>
    <row r="16" spans="2:6" ht="13.5" thickBot="1">
      <c r="B16" s="497"/>
      <c r="C16" s="127"/>
      <c r="D16" s="127"/>
      <c r="E16" s="453"/>
      <c r="F16" s="499"/>
    </row>
    <row r="17" spans="2:6" ht="13.5" thickBot="1">
      <c r="B17" s="459"/>
      <c r="C17" s="497">
        <v>75011</v>
      </c>
      <c r="D17" s="127"/>
      <c r="E17" s="498" t="s">
        <v>170</v>
      </c>
      <c r="F17" s="499">
        <f>SUM(F18:F18)</f>
        <v>113377</v>
      </c>
    </row>
    <row r="18" spans="2:6" ht="34.5" thickBot="1">
      <c r="B18" s="459"/>
      <c r="C18" s="15"/>
      <c r="D18" s="8">
        <v>2010</v>
      </c>
      <c r="E18" s="460" t="s">
        <v>42</v>
      </c>
      <c r="F18" s="461">
        <v>113377</v>
      </c>
    </row>
    <row r="19" spans="2:6" ht="12.75">
      <c r="B19" s="8"/>
      <c r="C19" s="120"/>
      <c r="D19" s="120"/>
      <c r="E19" s="502"/>
      <c r="F19" s="461"/>
    </row>
    <row r="20" spans="2:6" ht="38.25">
      <c r="B20" s="459">
        <v>751</v>
      </c>
      <c r="C20" s="15"/>
      <c r="D20" s="15"/>
      <c r="E20" s="6" t="s">
        <v>467</v>
      </c>
      <c r="F20" s="500">
        <f>SUM(F22)</f>
        <v>6000</v>
      </c>
    </row>
    <row r="21" spans="2:6" ht="15" customHeight="1" thickBot="1">
      <c r="B21" s="497"/>
      <c r="C21" s="127"/>
      <c r="D21" s="127"/>
      <c r="E21" s="428"/>
      <c r="F21" s="499"/>
    </row>
    <row r="22" spans="2:6" ht="26.25" thickBot="1">
      <c r="B22" s="459"/>
      <c r="C22" s="497">
        <v>75101</v>
      </c>
      <c r="D22" s="41"/>
      <c r="E22" s="501" t="s">
        <v>43</v>
      </c>
      <c r="F22" s="499">
        <f>SUM(F23:F23)</f>
        <v>6000</v>
      </c>
    </row>
    <row r="23" spans="2:6" ht="34.5" thickBot="1">
      <c r="B23" s="459"/>
      <c r="C23" s="15"/>
      <c r="D23" s="507">
        <v>2010</v>
      </c>
      <c r="E23" s="462" t="s">
        <v>42</v>
      </c>
      <c r="F23" s="461">
        <v>6000</v>
      </c>
    </row>
    <row r="24" spans="2:6" ht="12.75">
      <c r="B24" s="8"/>
      <c r="C24" s="120"/>
      <c r="D24" s="506"/>
      <c r="E24" s="460"/>
      <c r="F24" s="461"/>
    </row>
    <row r="25" spans="2:6" ht="12.75">
      <c r="B25" s="459">
        <v>852</v>
      </c>
      <c r="C25" s="15"/>
      <c r="D25" s="55"/>
      <c r="E25" s="34" t="s">
        <v>160</v>
      </c>
      <c r="F25" s="500">
        <f>SUM(F27,F29,F31,F33)</f>
        <v>4433113</v>
      </c>
    </row>
    <row r="26" spans="2:6" ht="13.5" thickBot="1">
      <c r="B26" s="497"/>
      <c r="C26" s="127"/>
      <c r="D26" s="41"/>
      <c r="E26" s="498"/>
      <c r="F26" s="499"/>
    </row>
    <row r="27" spans="2:6" ht="26.25" thickBot="1">
      <c r="B27" s="459"/>
      <c r="C27" s="497">
        <v>85212</v>
      </c>
      <c r="D27" s="41"/>
      <c r="E27" s="437" t="s">
        <v>172</v>
      </c>
      <c r="F27" s="499">
        <f>SUM(F28)</f>
        <v>3995217</v>
      </c>
    </row>
    <row r="28" spans="2:6" ht="34.5" thickBot="1">
      <c r="B28" s="459"/>
      <c r="C28" s="119"/>
      <c r="D28" s="507">
        <v>2010</v>
      </c>
      <c r="E28" s="460" t="s">
        <v>42</v>
      </c>
      <c r="F28" s="463">
        <v>3995217</v>
      </c>
    </row>
    <row r="29" spans="2:6" ht="30.75" customHeight="1" thickBot="1">
      <c r="B29" s="459"/>
      <c r="C29" s="32">
        <v>85213</v>
      </c>
      <c r="D29" s="31"/>
      <c r="E29" s="121" t="s">
        <v>44</v>
      </c>
      <c r="F29" s="457">
        <f>SUM(F30:F30)</f>
        <v>45164</v>
      </c>
    </row>
    <row r="30" spans="2:6" ht="34.5" thickBot="1">
      <c r="B30" s="459"/>
      <c r="C30" s="15"/>
      <c r="D30" s="507">
        <v>2010</v>
      </c>
      <c r="E30" s="460" t="s">
        <v>42</v>
      </c>
      <c r="F30" s="461">
        <v>45164</v>
      </c>
    </row>
    <row r="31" spans="2:6" ht="26.25" thickBot="1">
      <c r="B31" s="459"/>
      <c r="C31" s="32">
        <v>85214</v>
      </c>
      <c r="D31" s="31"/>
      <c r="E31" s="121" t="s">
        <v>45</v>
      </c>
      <c r="F31" s="457">
        <f>SUM(F32:F32)</f>
        <v>384493</v>
      </c>
    </row>
    <row r="32" spans="2:6" ht="34.5" thickBot="1">
      <c r="B32" s="459"/>
      <c r="C32" s="15"/>
      <c r="D32" s="507">
        <v>2010</v>
      </c>
      <c r="E32" s="460" t="s">
        <v>42</v>
      </c>
      <c r="F32" s="461">
        <v>384493</v>
      </c>
    </row>
    <row r="33" spans="2:6" ht="14.25" customHeight="1" thickBot="1">
      <c r="B33" s="464"/>
      <c r="C33" s="32">
        <v>85228</v>
      </c>
      <c r="D33" s="31"/>
      <c r="E33" s="465" t="s">
        <v>46</v>
      </c>
      <c r="F33" s="466">
        <f>SUM(F34:F34)</f>
        <v>8239</v>
      </c>
    </row>
    <row r="34" spans="2:6" ht="34.5" thickBot="1">
      <c r="B34" s="467"/>
      <c r="C34" s="127"/>
      <c r="D34" s="507">
        <v>2010</v>
      </c>
      <c r="E34" s="468" t="s">
        <v>42</v>
      </c>
      <c r="F34" s="463">
        <v>8239</v>
      </c>
    </row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spans="2:6" ht="12.75">
      <c r="B46" s="456"/>
      <c r="C46" s="469"/>
      <c r="D46" s="470"/>
      <c r="E46" s="470"/>
      <c r="F46" s="470"/>
    </row>
    <row r="47" spans="2:6" ht="12.75">
      <c r="B47" s="456"/>
      <c r="D47" s="15"/>
      <c r="E47" s="15"/>
      <c r="F47" s="15"/>
    </row>
    <row r="48" spans="2:6" ht="12.75">
      <c r="B48" s="456"/>
      <c r="D48" s="15"/>
      <c r="E48" s="15"/>
      <c r="F48" s="15"/>
    </row>
    <row r="49" spans="2:6" ht="12.75">
      <c r="B49" s="456"/>
      <c r="C49" s="471"/>
      <c r="D49" s="15"/>
      <c r="E49" s="15"/>
      <c r="F49" s="472"/>
    </row>
    <row r="50" spans="2:6" ht="12.75">
      <c r="B50" s="15"/>
      <c r="C50" s="15"/>
      <c r="D50" s="473"/>
      <c r="E50" s="469" t="s">
        <v>135</v>
      </c>
      <c r="F50" s="474"/>
    </row>
    <row r="51" spans="2:6" ht="13.5" thickBot="1">
      <c r="B51" s="15"/>
      <c r="C51" s="15"/>
      <c r="D51" s="473"/>
      <c r="E51" s="15"/>
      <c r="F51" s="474"/>
    </row>
    <row r="52" spans="2:6" ht="12.75">
      <c r="B52" s="442"/>
      <c r="C52" s="475"/>
      <c r="D52" s="476"/>
      <c r="E52" s="445"/>
      <c r="F52" s="477"/>
    </row>
    <row r="53" spans="2:6" ht="12.75">
      <c r="B53" s="447" t="s">
        <v>146</v>
      </c>
      <c r="C53" s="478" t="s">
        <v>137</v>
      </c>
      <c r="D53" s="101"/>
      <c r="E53" s="450" t="s">
        <v>162</v>
      </c>
      <c r="F53" s="479" t="s">
        <v>126</v>
      </c>
    </row>
    <row r="54" spans="2:6" ht="13.5" thickBot="1">
      <c r="B54" s="480"/>
      <c r="C54" s="15"/>
      <c r="D54" s="459"/>
      <c r="E54" s="481"/>
      <c r="F54" s="482">
        <v>2005</v>
      </c>
    </row>
    <row r="55" spans="2:6" ht="12.75">
      <c r="B55" s="503"/>
      <c r="C55" s="120"/>
      <c r="D55" s="120"/>
      <c r="E55" s="508"/>
      <c r="F55" s="159"/>
    </row>
    <row r="56" spans="2:6" ht="12.75">
      <c r="B56" s="455"/>
      <c r="C56" s="456"/>
      <c r="D56" s="946" t="s">
        <v>57</v>
      </c>
      <c r="E56" s="947"/>
      <c r="F56" s="500">
        <f>SUM(F59,F64,F69)</f>
        <v>4552490</v>
      </c>
    </row>
    <row r="57" spans="2:6" ht="13.5" thickBot="1">
      <c r="B57" s="509"/>
      <c r="C57" s="510"/>
      <c r="D57" s="438"/>
      <c r="E57" s="511"/>
      <c r="F57" s="499"/>
    </row>
    <row r="58" spans="2:6" ht="12.75">
      <c r="B58" s="503"/>
      <c r="C58" s="504"/>
      <c r="D58" s="59"/>
      <c r="E58" s="512"/>
      <c r="F58" s="496"/>
    </row>
    <row r="59" spans="2:6" ht="12.75">
      <c r="B59" s="459">
        <v>750</v>
      </c>
      <c r="C59" s="15"/>
      <c r="D59" s="15"/>
      <c r="E59" s="34" t="s">
        <v>140</v>
      </c>
      <c r="F59" s="500">
        <f>SUM(F61)</f>
        <v>113377</v>
      </c>
    </row>
    <row r="60" spans="2:6" ht="13.5" thickBot="1">
      <c r="B60" s="497"/>
      <c r="C60" s="127"/>
      <c r="D60" s="127"/>
      <c r="E60" s="378"/>
      <c r="F60" s="499"/>
    </row>
    <row r="61" spans="2:6" ht="13.5" thickBot="1">
      <c r="B61" s="459"/>
      <c r="C61" s="497">
        <v>75011</v>
      </c>
      <c r="D61" s="127"/>
      <c r="E61" s="498" t="s">
        <v>170</v>
      </c>
      <c r="F61" s="499">
        <f>SUM(F62:F62)</f>
        <v>113377</v>
      </c>
    </row>
    <row r="62" spans="2:6" ht="13.5" thickBot="1">
      <c r="B62" s="459"/>
      <c r="C62" s="15"/>
      <c r="D62" s="15"/>
      <c r="E62" s="514" t="s">
        <v>468</v>
      </c>
      <c r="F62" s="461">
        <v>113377</v>
      </c>
    </row>
    <row r="63" spans="2:6" ht="12.75">
      <c r="B63" s="8"/>
      <c r="C63" s="120"/>
      <c r="D63" s="120"/>
      <c r="E63" s="81"/>
      <c r="F63" s="461"/>
    </row>
    <row r="64" spans="2:6" ht="38.25">
      <c r="B64" s="459">
        <v>751</v>
      </c>
      <c r="C64" s="15"/>
      <c r="D64" s="15"/>
      <c r="E64" s="6" t="s">
        <v>467</v>
      </c>
      <c r="F64" s="500">
        <f>SUM(F66)</f>
        <v>6000</v>
      </c>
    </row>
    <row r="65" spans="2:9" ht="13.5" thickBot="1">
      <c r="B65" s="497"/>
      <c r="C65" s="127"/>
      <c r="D65" s="127"/>
      <c r="E65" s="501"/>
      <c r="F65" s="499"/>
      <c r="I65" s="245"/>
    </row>
    <row r="66" spans="2:6" ht="26.25" thickBot="1">
      <c r="B66" s="459"/>
      <c r="C66" s="497">
        <v>75101</v>
      </c>
      <c r="D66" s="41"/>
      <c r="E66" s="501" t="s">
        <v>43</v>
      </c>
      <c r="F66" s="499">
        <f>SUM(F67:F67)</f>
        <v>6000</v>
      </c>
    </row>
    <row r="67" spans="2:6" ht="13.5" thickBot="1">
      <c r="B67" s="459"/>
      <c r="C67" s="15"/>
      <c r="D67" s="55"/>
      <c r="E67" s="245" t="s">
        <v>297</v>
      </c>
      <c r="F67" s="461">
        <v>6000</v>
      </c>
    </row>
    <row r="68" spans="2:6" ht="12.75">
      <c r="B68" s="8"/>
      <c r="C68" s="120"/>
      <c r="D68" s="506"/>
      <c r="E68" s="81"/>
      <c r="F68" s="461"/>
    </row>
    <row r="69" spans="2:6" ht="12.75">
      <c r="B69" s="459">
        <v>852</v>
      </c>
      <c r="C69" s="15"/>
      <c r="D69" s="55"/>
      <c r="E69" s="34" t="s">
        <v>160</v>
      </c>
      <c r="F69" s="500">
        <f>SUM(F71,F73,F75,F77)</f>
        <v>4433113</v>
      </c>
    </row>
    <row r="70" spans="2:6" ht="13.5" thickBot="1">
      <c r="B70" s="497"/>
      <c r="C70" s="127"/>
      <c r="D70" s="41"/>
      <c r="E70" s="378"/>
      <c r="F70" s="499"/>
    </row>
    <row r="71" spans="2:6" ht="26.25" thickBot="1">
      <c r="B71" s="459"/>
      <c r="C71" s="497">
        <v>85212</v>
      </c>
      <c r="D71" s="41"/>
      <c r="E71" s="437" t="s">
        <v>172</v>
      </c>
      <c r="F71" s="499">
        <f>SUM(F72)</f>
        <v>3995217</v>
      </c>
    </row>
    <row r="72" spans="2:6" ht="13.5" thickBot="1">
      <c r="B72" s="459"/>
      <c r="C72" s="119"/>
      <c r="D72" s="31"/>
      <c r="E72" s="245" t="s">
        <v>297</v>
      </c>
      <c r="F72" s="463">
        <v>3995217</v>
      </c>
    </row>
    <row r="73" spans="2:6" ht="26.25" thickBot="1">
      <c r="B73" s="459"/>
      <c r="C73" s="32">
        <v>85213</v>
      </c>
      <c r="D73" s="31"/>
      <c r="E73" s="121" t="s">
        <v>44</v>
      </c>
      <c r="F73" s="457">
        <f>SUM(F74:F74)</f>
        <v>45164</v>
      </c>
    </row>
    <row r="74" spans="2:6" ht="13.5" thickBot="1">
      <c r="B74" s="459"/>
      <c r="C74" s="15"/>
      <c r="D74" s="55"/>
      <c r="E74" s="245" t="s">
        <v>297</v>
      </c>
      <c r="F74" s="461">
        <v>45164</v>
      </c>
    </row>
    <row r="75" spans="2:6" ht="26.25" thickBot="1">
      <c r="B75" s="459"/>
      <c r="C75" s="32">
        <v>85214</v>
      </c>
      <c r="D75" s="31"/>
      <c r="E75" s="121" t="s">
        <v>45</v>
      </c>
      <c r="F75" s="457">
        <f>SUM(F76:F76)</f>
        <v>384493</v>
      </c>
    </row>
    <row r="76" spans="2:6" ht="13.5" thickBot="1">
      <c r="B76" s="459"/>
      <c r="C76" s="15"/>
      <c r="D76" s="55"/>
      <c r="E76" s="245" t="s">
        <v>297</v>
      </c>
      <c r="F76" s="461">
        <v>384493</v>
      </c>
    </row>
    <row r="77" spans="2:6" ht="13.5" thickBot="1">
      <c r="B77" s="464"/>
      <c r="C77" s="32">
        <v>85228</v>
      </c>
      <c r="D77" s="31"/>
      <c r="E77" s="465" t="s">
        <v>46</v>
      </c>
      <c r="F77" s="457">
        <f>SUM(F78:F78)</f>
        <v>8239</v>
      </c>
    </row>
    <row r="78" spans="2:6" ht="13.5" thickBot="1">
      <c r="B78" s="467"/>
      <c r="C78" s="127"/>
      <c r="D78" s="41"/>
      <c r="E78" s="277" t="s">
        <v>297</v>
      </c>
      <c r="F78" s="463">
        <v>8239</v>
      </c>
    </row>
    <row r="79" spans="2:6" s="483" customFormat="1" ht="12.75">
      <c r="B79" s="15"/>
      <c r="C79" s="15"/>
      <c r="D79" s="473"/>
      <c r="E79" s="15"/>
      <c r="F79" s="474"/>
    </row>
    <row r="80" spans="4:6" s="456" customFormat="1" ht="12.75">
      <c r="D80" s="471"/>
      <c r="E80" s="471"/>
      <c r="F80" s="474"/>
    </row>
    <row r="81" spans="4:6" s="456" customFormat="1" ht="12.75">
      <c r="D81" s="471"/>
      <c r="E81" s="471"/>
      <c r="F81" s="484"/>
    </row>
    <row r="82" spans="4:6" s="456" customFormat="1" ht="12.75">
      <c r="D82" s="485"/>
      <c r="E82" s="485"/>
      <c r="F82" s="486"/>
    </row>
    <row r="83" spans="2:6" s="456" customFormat="1" ht="12.75">
      <c r="B83" s="471"/>
      <c r="C83" s="15"/>
      <c r="D83" s="471"/>
      <c r="E83" s="469"/>
      <c r="F83" s="154"/>
    </row>
    <row r="84" spans="2:6" s="483" customFormat="1" ht="12.75">
      <c r="B84" s="106"/>
      <c r="C84" s="19"/>
      <c r="D84" s="15"/>
      <c r="E84" s="469"/>
      <c r="F84" s="484"/>
    </row>
    <row r="85" spans="2:6" s="483" customFormat="1" ht="12.75">
      <c r="B85" s="106"/>
      <c r="C85" s="106"/>
      <c r="D85" s="19"/>
      <c r="E85" s="470"/>
      <c r="F85" s="487"/>
    </row>
    <row r="86" spans="2:6" s="483" customFormat="1" ht="12.75">
      <c r="B86" s="471"/>
      <c r="C86" s="106"/>
      <c r="D86" s="19"/>
      <c r="E86" s="488"/>
      <c r="F86" s="489"/>
    </row>
    <row r="87" spans="2:6" s="483" customFormat="1" ht="12.75">
      <c r="B87" s="490"/>
      <c r="C87" s="106"/>
      <c r="D87" s="19"/>
      <c r="E87" s="488"/>
      <c r="F87" s="489"/>
    </row>
    <row r="88" spans="2:6" s="483" customFormat="1" ht="12.75">
      <c r="B88" s="490"/>
      <c r="C88" s="106"/>
      <c r="D88" s="19"/>
      <c r="E88" s="441"/>
      <c r="F88" s="491"/>
    </row>
    <row r="89" spans="2:6" s="483" customFormat="1" ht="12.75">
      <c r="B89" s="490"/>
      <c r="C89" s="106"/>
      <c r="D89" s="19"/>
      <c r="E89" s="441"/>
      <c r="F89" s="489"/>
    </row>
    <row r="90" spans="2:6" s="483" customFormat="1" ht="12.75">
      <c r="B90" s="490"/>
      <c r="C90" s="490"/>
      <c r="D90" s="19"/>
      <c r="E90" s="441"/>
      <c r="F90" s="491"/>
    </row>
    <row r="91" spans="2:6" s="483" customFormat="1" ht="12.75">
      <c r="B91" s="490"/>
      <c r="C91" s="490"/>
      <c r="D91" s="19"/>
      <c r="E91" s="488"/>
      <c r="F91" s="489"/>
    </row>
    <row r="92" spans="2:6" s="483" customFormat="1" ht="12.75">
      <c r="B92" s="490"/>
      <c r="C92" s="490"/>
      <c r="D92" s="19"/>
      <c r="E92" s="488"/>
      <c r="F92" s="489"/>
    </row>
    <row r="93" spans="2:6" s="483" customFormat="1" ht="12.75">
      <c r="B93" s="490"/>
      <c r="C93" s="490"/>
      <c r="D93" s="19"/>
      <c r="E93" s="488"/>
      <c r="F93" s="489"/>
    </row>
    <row r="94" s="483" customFormat="1" ht="12.75"/>
    <row r="95" spans="5:6" s="483" customFormat="1" ht="12.75">
      <c r="E95" s="471"/>
      <c r="F95" s="489"/>
    </row>
    <row r="96" s="483" customFormat="1" ht="12.75"/>
    <row r="97" spans="3:6" s="483" customFormat="1" ht="12.75">
      <c r="C97" s="469"/>
      <c r="D97" s="106"/>
      <c r="E97" s="106"/>
      <c r="F97" s="106"/>
    </row>
    <row r="98" spans="3:6" s="483" customFormat="1" ht="12.75">
      <c r="C98" s="948"/>
      <c r="D98" s="948"/>
      <c r="E98" s="948"/>
      <c r="F98" s="15"/>
    </row>
    <row r="99" spans="3:6" s="483" customFormat="1" ht="12.75">
      <c r="C99" s="471"/>
      <c r="D99" s="15"/>
      <c r="E99" s="15"/>
      <c r="F99" s="472"/>
    </row>
    <row r="100" spans="2:6" s="483" customFormat="1" ht="12.75">
      <c r="B100" s="15"/>
      <c r="C100" s="471"/>
      <c r="D100" s="492"/>
      <c r="E100" s="15"/>
      <c r="F100" s="474"/>
    </row>
    <row r="101" spans="2:6" s="483" customFormat="1" ht="12.75">
      <c r="B101" s="15"/>
      <c r="C101" s="15"/>
      <c r="D101" s="15"/>
      <c r="E101" s="470"/>
      <c r="F101" s="474"/>
    </row>
    <row r="102" spans="2:6" s="483" customFormat="1" ht="12.75">
      <c r="B102" s="15"/>
      <c r="C102" s="15"/>
      <c r="D102" s="15"/>
      <c r="E102" s="469"/>
      <c r="F102" s="154"/>
    </row>
    <row r="103" spans="2:6" s="483" customFormat="1" ht="12.75">
      <c r="B103" s="471"/>
      <c r="C103" s="15"/>
      <c r="D103" s="15"/>
      <c r="E103" s="469"/>
      <c r="F103" s="154"/>
    </row>
    <row r="104" spans="2:6" s="483" customFormat="1" ht="12.75">
      <c r="B104" s="471"/>
      <c r="C104" s="15"/>
      <c r="D104" s="15"/>
      <c r="E104" s="493"/>
      <c r="F104" s="494"/>
    </row>
    <row r="105" spans="2:6" s="483" customFormat="1" ht="12.75">
      <c r="B105" s="471"/>
      <c r="C105" s="15"/>
      <c r="D105" s="15"/>
      <c r="E105" s="493"/>
      <c r="F105" s="154"/>
    </row>
    <row r="106" spans="2:6" s="483" customFormat="1" ht="12.75">
      <c r="B106" s="19"/>
      <c r="E106" s="469"/>
      <c r="F106" s="490"/>
    </row>
    <row r="107" spans="3:6" s="483" customFormat="1" ht="12.75">
      <c r="C107" s="19"/>
      <c r="E107" s="469"/>
      <c r="F107" s="490"/>
    </row>
    <row r="108" spans="4:5" s="483" customFormat="1" ht="12.75">
      <c r="D108" s="19"/>
      <c r="E108" s="493"/>
    </row>
    <row r="109" s="483" customFormat="1" ht="12.75">
      <c r="E109" s="493"/>
    </row>
    <row r="110" s="483" customFormat="1" ht="12.75"/>
    <row r="111" s="483" customFormat="1" ht="12.75"/>
    <row r="112" s="483" customFormat="1" ht="12.75"/>
    <row r="113" s="483" customFormat="1" ht="12.75"/>
    <row r="114" s="483" customFormat="1" ht="12.75"/>
    <row r="115" s="483" customFormat="1" ht="12.75"/>
    <row r="116" s="483" customFormat="1" ht="12.75"/>
    <row r="117" s="483" customFormat="1" ht="12.75"/>
    <row r="118" s="483" customFormat="1" ht="12.75"/>
    <row r="119" s="483" customFormat="1" ht="12.75"/>
    <row r="120" s="483" customFormat="1" ht="12.75"/>
    <row r="121" s="483" customFormat="1" ht="12.75"/>
    <row r="122" s="483" customFormat="1" ht="12.75"/>
    <row r="123" s="483" customFormat="1" ht="12.75"/>
    <row r="124" s="483" customFormat="1" ht="12.75"/>
    <row r="125" s="483" customFormat="1" ht="12.75"/>
    <row r="126" s="483" customFormat="1" ht="12.75"/>
    <row r="127" s="483" customFormat="1" ht="12.75"/>
    <row r="128" s="483" customFormat="1" ht="12.75"/>
    <row r="129" s="483" customFormat="1" ht="12.75"/>
    <row r="130" s="483" customFormat="1" ht="12.75"/>
    <row r="131" s="483" customFormat="1" ht="12.75"/>
    <row r="132" s="483" customFormat="1" ht="12.75"/>
    <row r="133" s="483" customFormat="1" ht="12.75"/>
    <row r="134" s="483" customFormat="1" ht="12.75"/>
  </sheetData>
  <mergeCells count="4">
    <mergeCell ref="D4:E6"/>
    <mergeCell ref="D13:E13"/>
    <mergeCell ref="D56:E56"/>
    <mergeCell ref="C98:E98"/>
  </mergeCells>
  <printOptions/>
  <pageMargins left="0.75" right="0.75" top="1" bottom="1" header="0.5" footer="0.5"/>
  <pageSetup horizontalDpi="300" verticalDpi="300" orientation="portrait" paperSize="9" scale="90" r:id="rId1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E44"/>
  <sheetViews>
    <sheetView showGridLines="0" workbookViewId="0" topLeftCell="A1">
      <selection activeCell="H28" sqref="H28"/>
    </sheetView>
  </sheetViews>
  <sheetFormatPr defaultColWidth="9.00390625" defaultRowHeight="12.75"/>
  <cols>
    <col min="1" max="1" width="5.625" style="0" customWidth="1"/>
    <col min="2" max="2" width="8.75390625" style="0" bestFit="1" customWidth="1"/>
    <col min="3" max="3" width="5.00390625" style="0" bestFit="1" customWidth="1"/>
    <col min="4" max="4" width="50.125" style="0" customWidth="1"/>
    <col min="5" max="5" width="11.75390625" style="0" bestFit="1" customWidth="1"/>
    <col min="6" max="15" width="11.375" style="0" customWidth="1"/>
  </cols>
  <sheetData>
    <row r="2" ht="12.75">
      <c r="E2" s="149" t="s">
        <v>182</v>
      </c>
    </row>
    <row r="3" ht="12.75">
      <c r="E3" s="136" t="s">
        <v>129</v>
      </c>
    </row>
    <row r="4" ht="11.25" customHeight="1">
      <c r="E4" s="13"/>
    </row>
    <row r="5" spans="4:5" ht="11.25" customHeight="1">
      <c r="D5" s="946" t="s">
        <v>173</v>
      </c>
      <c r="E5" s="13"/>
    </row>
    <row r="6" spans="2:5" ht="14.25" customHeight="1">
      <c r="B6" s="56"/>
      <c r="C6" s="57"/>
      <c r="D6" s="949"/>
      <c r="E6" s="58"/>
    </row>
    <row r="7" spans="2:5" ht="12.75">
      <c r="B7" s="55" t="s">
        <v>49</v>
      </c>
      <c r="C7" s="55"/>
      <c r="D7" s="949"/>
      <c r="E7" s="35"/>
    </row>
    <row r="8" spans="2:5" ht="12.75">
      <c r="B8" s="55"/>
      <c r="C8" s="55"/>
      <c r="D8" s="949"/>
      <c r="E8" s="35"/>
    </row>
    <row r="9" spans="2:5" ht="12.75">
      <c r="B9" s="55"/>
      <c r="C9" s="55"/>
      <c r="D9" s="55"/>
      <c r="E9" s="35"/>
    </row>
    <row r="10" spans="2:5" ht="12.75">
      <c r="B10" s="10"/>
      <c r="C10" s="10"/>
      <c r="D10" s="10" t="s">
        <v>168</v>
      </c>
      <c r="E10" s="35"/>
    </row>
    <row r="11" spans="2:5" ht="13.5" thickBot="1">
      <c r="B11" s="10"/>
      <c r="C11" s="55"/>
      <c r="D11" s="55"/>
      <c r="E11" s="35"/>
    </row>
    <row r="12" spans="1:5" ht="12.75">
      <c r="A12" s="21"/>
      <c r="B12" s="138"/>
      <c r="C12" s="144"/>
      <c r="D12" s="22"/>
      <c r="E12" s="23"/>
    </row>
    <row r="13" spans="1:5" ht="12.75">
      <c r="A13" s="139" t="s">
        <v>146</v>
      </c>
      <c r="B13" s="140" t="s">
        <v>137</v>
      </c>
      <c r="C13" s="17" t="s">
        <v>143</v>
      </c>
      <c r="D13" s="24" t="s">
        <v>162</v>
      </c>
      <c r="E13" s="25" t="s">
        <v>126</v>
      </c>
    </row>
    <row r="14" spans="1:5" ht="13.5" thickBot="1">
      <c r="A14" s="122"/>
      <c r="B14" s="161"/>
      <c r="C14" s="161"/>
      <c r="D14" s="42"/>
      <c r="E14" s="27">
        <v>2005</v>
      </c>
    </row>
    <row r="15" spans="1:5" s="13" customFormat="1" ht="34.5" thickBot="1">
      <c r="A15" s="60"/>
      <c r="B15" s="30"/>
      <c r="C15" s="30"/>
      <c r="D15" s="435" t="s">
        <v>50</v>
      </c>
      <c r="E15" s="43">
        <f>SUM(E17)</f>
        <v>400</v>
      </c>
    </row>
    <row r="16" spans="1:5" s="13" customFormat="1" ht="12.75">
      <c r="A16" s="39"/>
      <c r="B16" s="35"/>
      <c r="C16" s="35"/>
      <c r="D16" s="434"/>
      <c r="E16" s="33"/>
    </row>
    <row r="17" spans="1:5" ht="15">
      <c r="A17" s="39">
        <v>710</v>
      </c>
      <c r="B17" s="35"/>
      <c r="C17" s="433"/>
      <c r="D17" s="42" t="s">
        <v>144</v>
      </c>
      <c r="E17" s="388">
        <f>(E19)</f>
        <v>400</v>
      </c>
    </row>
    <row r="18" spans="1:5" ht="15.75" thickBot="1">
      <c r="A18" s="215"/>
      <c r="B18" s="38"/>
      <c r="C18" s="432"/>
      <c r="D18" s="26"/>
      <c r="E18" s="387"/>
    </row>
    <row r="19" spans="1:5" ht="15.75" thickBot="1">
      <c r="A19" s="125"/>
      <c r="B19" s="215">
        <v>71035</v>
      </c>
      <c r="C19" s="432"/>
      <c r="D19" s="378" t="s">
        <v>145</v>
      </c>
      <c r="E19" s="387">
        <f>(E20)</f>
        <v>400</v>
      </c>
    </row>
    <row r="20" spans="1:5" ht="34.5" thickBot="1">
      <c r="A20" s="126"/>
      <c r="B20" s="38"/>
      <c r="C20" s="430">
        <v>2020</v>
      </c>
      <c r="D20" s="382" t="s">
        <v>51</v>
      </c>
      <c r="E20" s="61">
        <v>400</v>
      </c>
    </row>
    <row r="23" spans="2:4" ht="12.75">
      <c r="B23" s="10"/>
      <c r="D23" s="10" t="s">
        <v>52</v>
      </c>
    </row>
    <row r="24" ht="13.5" thickBot="1"/>
    <row r="25" spans="1:5" ht="12.75">
      <c r="A25" s="21"/>
      <c r="B25" s="138"/>
      <c r="C25" s="144"/>
      <c r="D25" s="22"/>
      <c r="E25" s="23"/>
    </row>
    <row r="26" spans="1:5" ht="12.75">
      <c r="A26" s="139" t="s">
        <v>146</v>
      </c>
      <c r="B26" s="140" t="s">
        <v>137</v>
      </c>
      <c r="C26" s="17" t="s">
        <v>143</v>
      </c>
      <c r="D26" s="24" t="s">
        <v>162</v>
      </c>
      <c r="E26" s="25" t="s">
        <v>126</v>
      </c>
    </row>
    <row r="27" spans="1:5" ht="13.5" thickBot="1">
      <c r="A27" s="122"/>
      <c r="B27" s="161"/>
      <c r="C27" s="161"/>
      <c r="D27" s="42"/>
      <c r="E27" s="423">
        <v>2005</v>
      </c>
    </row>
    <row r="28" spans="1:5" ht="12.75">
      <c r="A28" s="424"/>
      <c r="B28" s="29"/>
      <c r="C28" s="29"/>
      <c r="D28" s="379"/>
      <c r="E28" s="429"/>
    </row>
    <row r="29" spans="1:5" s="13" customFormat="1" ht="12.75">
      <c r="A29" s="39"/>
      <c r="B29" s="35"/>
      <c r="C29" s="35"/>
      <c r="D29" s="436" t="s">
        <v>53</v>
      </c>
      <c r="E29" s="28">
        <f>SUM(E32)</f>
        <v>400</v>
      </c>
    </row>
    <row r="30" spans="1:5" s="13" customFormat="1" ht="13.5" thickBot="1">
      <c r="A30" s="39"/>
      <c r="B30" s="35"/>
      <c r="C30" s="35"/>
      <c r="D30" s="436"/>
      <c r="E30" s="28"/>
    </row>
    <row r="31" spans="1:5" s="13" customFormat="1" ht="12.75">
      <c r="A31" s="40"/>
      <c r="B31" s="29"/>
      <c r="C31" s="29"/>
      <c r="D31" s="439"/>
      <c r="E31" s="33"/>
    </row>
    <row r="32" spans="1:5" ht="15">
      <c r="A32" s="39">
        <v>710</v>
      </c>
      <c r="B32" s="35"/>
      <c r="C32" s="433"/>
      <c r="D32" s="42" t="s">
        <v>144</v>
      </c>
      <c r="E32" s="388">
        <f>(E34)</f>
        <v>400</v>
      </c>
    </row>
    <row r="33" spans="1:5" ht="15.75" thickBot="1">
      <c r="A33" s="215"/>
      <c r="B33" s="38"/>
      <c r="C33" s="432"/>
      <c r="D33" s="26"/>
      <c r="E33" s="387"/>
    </row>
    <row r="34" spans="1:5" ht="15.75" thickBot="1">
      <c r="A34" s="125"/>
      <c r="B34" s="215">
        <v>71035</v>
      </c>
      <c r="C34" s="432"/>
      <c r="D34" s="378" t="s">
        <v>145</v>
      </c>
      <c r="E34" s="387">
        <f>(E35)</f>
        <v>400</v>
      </c>
    </row>
    <row r="35" spans="1:5" ht="13.5" thickBot="1">
      <c r="A35" s="126"/>
      <c r="B35" s="38"/>
      <c r="C35" s="127"/>
      <c r="D35" s="516" t="s">
        <v>262</v>
      </c>
      <c r="E35" s="61">
        <v>400</v>
      </c>
    </row>
    <row r="44" ht="12.75">
      <c r="D44" s="515"/>
    </row>
  </sheetData>
  <mergeCells count="1">
    <mergeCell ref="D5:D8"/>
  </mergeCells>
  <printOptions/>
  <pageMargins left="0.75" right="0.75" top="1" bottom="1" header="0.5" footer="0.5"/>
  <pageSetup horizontalDpi="300" verticalDpi="300" orientation="portrait" paperSize="9" scale="90" r:id="rId1"/>
  <headerFooter alignWithMargins="0"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F43"/>
  <sheetViews>
    <sheetView showGridLines="0" workbookViewId="0" topLeftCell="A18">
      <selection activeCell="E21" sqref="E21"/>
    </sheetView>
  </sheetViews>
  <sheetFormatPr defaultColWidth="9.00390625" defaultRowHeight="12.75"/>
  <cols>
    <col min="1" max="1" width="4.875" style="88" customWidth="1"/>
    <col min="2" max="2" width="5.625" style="88" customWidth="1"/>
    <col min="3" max="3" width="8.75390625" style="413" bestFit="1" customWidth="1"/>
    <col min="4" max="4" width="5.00390625" style="88" bestFit="1" customWidth="1"/>
    <col min="5" max="5" width="50.875" style="88" bestFit="1" customWidth="1"/>
    <col min="6" max="6" width="11.75390625" style="88" bestFit="1" customWidth="1"/>
    <col min="7" max="16" width="11.375" style="88" customWidth="1"/>
    <col min="17" max="16384" width="9.125" style="88" customWidth="1"/>
  </cols>
  <sheetData>
    <row r="2" ht="12.75">
      <c r="F2" s="149" t="s">
        <v>182</v>
      </c>
    </row>
    <row r="3" ht="12.75">
      <c r="F3" s="136" t="s">
        <v>131</v>
      </c>
    </row>
    <row r="4" spans="2:6" ht="51">
      <c r="B4" s="89"/>
      <c r="C4" s="35"/>
      <c r="D4" s="15"/>
      <c r="E4" s="403" t="s">
        <v>174</v>
      </c>
      <c r="F4" s="62"/>
    </row>
    <row r="5" spans="2:6" ht="12.75">
      <c r="B5" s="89"/>
      <c r="C5" s="414"/>
      <c r="D5" s="146"/>
      <c r="E5" s="146"/>
      <c r="F5" s="147"/>
    </row>
    <row r="6" spans="2:6" ht="12.75">
      <c r="B6" s="89"/>
      <c r="C6" s="415"/>
      <c r="D6" s="146"/>
      <c r="E6" s="415" t="s">
        <v>168</v>
      </c>
      <c r="F6" s="147"/>
    </row>
    <row r="7" spans="2:6" ht="13.5" thickBot="1">
      <c r="B7" s="89"/>
      <c r="C7" s="415"/>
      <c r="D7" s="146"/>
      <c r="E7" s="146"/>
      <c r="F7" s="147"/>
    </row>
    <row r="8" spans="2:6" ht="12.75">
      <c r="B8" s="21"/>
      <c r="C8" s="416"/>
      <c r="D8" s="144"/>
      <c r="E8" s="22"/>
      <c r="F8" s="23"/>
    </row>
    <row r="9" spans="2:6" ht="12.75">
      <c r="B9" s="139" t="s">
        <v>146</v>
      </c>
      <c r="C9" s="140" t="s">
        <v>137</v>
      </c>
      <c r="D9" s="17" t="s">
        <v>143</v>
      </c>
      <c r="E9" s="24" t="s">
        <v>162</v>
      </c>
      <c r="F9" s="25" t="s">
        <v>126</v>
      </c>
    </row>
    <row r="10" spans="2:6" ht="13.5" thickBot="1">
      <c r="B10" s="122"/>
      <c r="C10" s="161"/>
      <c r="D10" s="161"/>
      <c r="E10" s="42"/>
      <c r="F10" s="27">
        <v>2005</v>
      </c>
    </row>
    <row r="11" spans="2:6" ht="34.5" thickBot="1">
      <c r="B11" s="400"/>
      <c r="C11" s="417"/>
      <c r="D11" s="401"/>
      <c r="E11" s="402" t="s">
        <v>54</v>
      </c>
      <c r="F11" s="43">
        <f>SUM(F13,F18)</f>
        <v>252994</v>
      </c>
    </row>
    <row r="12" spans="2:6" ht="12.75">
      <c r="B12" s="148"/>
      <c r="C12" s="418"/>
      <c r="D12" s="145"/>
      <c r="E12" s="399"/>
      <c r="F12" s="33"/>
    </row>
    <row r="13" spans="2:6" ht="12.75">
      <c r="B13" s="125">
        <v>600</v>
      </c>
      <c r="C13" s="35"/>
      <c r="D13" s="36"/>
      <c r="E13" s="42" t="s">
        <v>139</v>
      </c>
      <c r="F13" s="388">
        <f>(F15)</f>
        <v>230000</v>
      </c>
    </row>
    <row r="14" spans="2:6" ht="13.5" thickBot="1">
      <c r="B14" s="126"/>
      <c r="C14" s="38"/>
      <c r="D14" s="398"/>
      <c r="E14" s="26"/>
      <c r="F14" s="387"/>
    </row>
    <row r="15" spans="2:6" ht="13.5" thickBot="1">
      <c r="B15" s="68"/>
      <c r="C15" s="389">
        <v>60014</v>
      </c>
      <c r="D15" s="38"/>
      <c r="E15" s="378" t="s">
        <v>151</v>
      </c>
      <c r="F15" s="397">
        <f>SUM(F16)</f>
        <v>230000</v>
      </c>
    </row>
    <row r="16" spans="2:6" ht="39" thickBot="1">
      <c r="B16" s="68"/>
      <c r="C16" s="86"/>
      <c r="D16" s="66">
        <v>2320</v>
      </c>
      <c r="E16" s="81" t="s">
        <v>55</v>
      </c>
      <c r="F16" s="63">
        <v>230000</v>
      </c>
    </row>
    <row r="17" spans="2:6" ht="12.75">
      <c r="B17" s="408"/>
      <c r="C17" s="419"/>
      <c r="D17" s="404"/>
      <c r="E17" s="409"/>
      <c r="F17" s="63"/>
    </row>
    <row r="18" spans="2:6" ht="25.5">
      <c r="B18" s="69">
        <v>754</v>
      </c>
      <c r="C18" s="86"/>
      <c r="D18" s="19"/>
      <c r="E18" s="410" t="s">
        <v>119</v>
      </c>
      <c r="F18" s="412">
        <f>SUM(F20)</f>
        <v>22994</v>
      </c>
    </row>
    <row r="19" spans="2:6" ht="13.5" thickBot="1">
      <c r="B19" s="70"/>
      <c r="C19" s="420"/>
      <c r="D19" s="20"/>
      <c r="E19" s="411"/>
      <c r="F19" s="406"/>
    </row>
    <row r="20" spans="2:6" ht="13.5" thickBot="1">
      <c r="B20" s="69"/>
      <c r="C20" s="389">
        <v>75414</v>
      </c>
      <c r="D20" s="20"/>
      <c r="E20" s="405" t="s">
        <v>56</v>
      </c>
      <c r="F20" s="406">
        <f>SUM(F21)</f>
        <v>22994</v>
      </c>
    </row>
    <row r="21" spans="2:6" ht="39" thickBot="1">
      <c r="B21" s="70"/>
      <c r="C21" s="421"/>
      <c r="D21" s="66">
        <v>2320</v>
      </c>
      <c r="E21" s="128" t="s">
        <v>55</v>
      </c>
      <c r="F21" s="67">
        <v>22994</v>
      </c>
    </row>
    <row r="25" spans="3:5" ht="12.75">
      <c r="C25" s="12"/>
      <c r="E25" s="12" t="s">
        <v>135</v>
      </c>
    </row>
    <row r="26" ht="13.5" thickBot="1">
      <c r="C26" s="12"/>
    </row>
    <row r="27" spans="2:6" ht="12.75">
      <c r="B27" s="21"/>
      <c r="C27" s="416"/>
      <c r="D27" s="144"/>
      <c r="E27" s="22"/>
      <c r="F27" s="23"/>
    </row>
    <row r="28" spans="2:6" ht="12.75">
      <c r="B28" s="139" t="s">
        <v>146</v>
      </c>
      <c r="C28" s="140" t="s">
        <v>137</v>
      </c>
      <c r="D28" s="17" t="s">
        <v>143</v>
      </c>
      <c r="E28" s="24" t="s">
        <v>162</v>
      </c>
      <c r="F28" s="25" t="s">
        <v>126</v>
      </c>
    </row>
    <row r="29" spans="2:6" ht="13.5" thickBot="1">
      <c r="B29" s="122"/>
      <c r="C29" s="161"/>
      <c r="D29" s="161"/>
      <c r="E29" s="42"/>
      <c r="F29" s="423">
        <v>2005</v>
      </c>
    </row>
    <row r="30" spans="2:6" ht="12.75">
      <c r="B30" s="424"/>
      <c r="C30" s="29"/>
      <c r="D30" s="29"/>
      <c r="E30" s="379"/>
      <c r="F30" s="429"/>
    </row>
    <row r="31" spans="2:6" ht="12.75">
      <c r="B31" s="148"/>
      <c r="C31" s="418"/>
      <c r="D31" s="145"/>
      <c r="E31" s="202" t="s">
        <v>57</v>
      </c>
      <c r="F31" s="28">
        <f>SUM(F34,F39)</f>
        <v>252994</v>
      </c>
    </row>
    <row r="32" spans="2:6" ht="13.5" thickBot="1">
      <c r="B32" s="425"/>
      <c r="C32" s="426"/>
      <c r="D32" s="427"/>
      <c r="E32" s="428"/>
      <c r="F32" s="397"/>
    </row>
    <row r="33" spans="2:6" ht="12.75">
      <c r="B33" s="148"/>
      <c r="C33" s="418"/>
      <c r="D33" s="145"/>
      <c r="E33" s="202"/>
      <c r="F33" s="28"/>
    </row>
    <row r="34" spans="2:6" ht="12.75">
      <c r="B34" s="125">
        <v>600</v>
      </c>
      <c r="C34" s="35"/>
      <c r="D34" s="36"/>
      <c r="E34" s="42" t="s">
        <v>139</v>
      </c>
      <c r="F34" s="388">
        <f>(F36)</f>
        <v>230000</v>
      </c>
    </row>
    <row r="35" spans="2:6" ht="13.5" thickBot="1">
      <c r="B35" s="126"/>
      <c r="C35" s="38"/>
      <c r="D35" s="398"/>
      <c r="E35" s="26"/>
      <c r="F35" s="387"/>
    </row>
    <row r="36" spans="2:6" ht="13.5" thickBot="1">
      <c r="B36" s="68"/>
      <c r="C36" s="389">
        <v>60014</v>
      </c>
      <c r="D36" s="38"/>
      <c r="E36" s="378" t="s">
        <v>58</v>
      </c>
      <c r="F36" s="397">
        <f>SUM(F37)</f>
        <v>230000</v>
      </c>
    </row>
    <row r="37" spans="2:6" ht="13.5" thickBot="1">
      <c r="B37" s="68"/>
      <c r="C37" s="86"/>
      <c r="D37" s="19"/>
      <c r="E37" s="129" t="s">
        <v>138</v>
      </c>
      <c r="F37" s="63">
        <v>230000</v>
      </c>
    </row>
    <row r="38" spans="2:6" ht="12.75">
      <c r="B38" s="408"/>
      <c r="C38" s="419"/>
      <c r="D38" s="404"/>
      <c r="E38" s="81"/>
      <c r="F38" s="63"/>
    </row>
    <row r="39" spans="2:6" ht="25.5">
      <c r="B39" s="69">
        <v>754</v>
      </c>
      <c r="C39" s="86"/>
      <c r="D39" s="19"/>
      <c r="E39" s="407" t="s">
        <v>119</v>
      </c>
      <c r="F39" s="412">
        <f>SUM(F41)</f>
        <v>22994</v>
      </c>
    </row>
    <row r="40" spans="2:6" ht="13.5" thickBot="1">
      <c r="B40" s="70"/>
      <c r="C40" s="420"/>
      <c r="D40" s="20"/>
      <c r="E40" s="422"/>
      <c r="F40" s="406"/>
    </row>
    <row r="41" spans="2:6" ht="13.5" thickBot="1">
      <c r="B41" s="69"/>
      <c r="C41" s="389">
        <v>75414</v>
      </c>
      <c r="D41" s="20"/>
      <c r="E41" s="51" t="s">
        <v>56</v>
      </c>
      <c r="F41" s="412">
        <f>SUM(F42:F43)</f>
        <v>22994</v>
      </c>
    </row>
    <row r="42" spans="2:6" ht="12.75">
      <c r="B42" s="69"/>
      <c r="C42" s="18"/>
      <c r="D42" s="19"/>
      <c r="E42" s="123" t="s">
        <v>47</v>
      </c>
      <c r="F42" s="23">
        <v>20994</v>
      </c>
    </row>
    <row r="43" spans="2:6" ht="13.5" thickBot="1">
      <c r="B43" s="70"/>
      <c r="C43" s="421"/>
      <c r="D43" s="20"/>
      <c r="E43" s="124" t="s">
        <v>48</v>
      </c>
      <c r="F43" s="64">
        <v>2000</v>
      </c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Footer>&amp;CStrona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B2:F23"/>
  <sheetViews>
    <sheetView showGridLines="0" workbookViewId="0" topLeftCell="A1">
      <selection activeCell="E20" sqref="E20"/>
    </sheetView>
  </sheetViews>
  <sheetFormatPr defaultColWidth="9.00390625" defaultRowHeight="12.75"/>
  <cols>
    <col min="1" max="1" width="4.875" style="90" customWidth="1"/>
    <col min="2" max="2" width="5.625" style="90" customWidth="1"/>
    <col min="3" max="3" width="8.625" style="90" customWidth="1"/>
    <col min="4" max="4" width="5.00390625" style="90" bestFit="1" customWidth="1"/>
    <col min="5" max="5" width="50.375" style="90" bestFit="1" customWidth="1"/>
    <col min="6" max="6" width="11.75390625" style="90" customWidth="1"/>
    <col min="7" max="16" width="11.375" style="90" customWidth="1"/>
    <col min="17" max="16384" width="9.125" style="90" customWidth="1"/>
  </cols>
  <sheetData>
    <row r="2" s="88" customFormat="1" ht="12.75">
      <c r="F2" s="149" t="s">
        <v>182</v>
      </c>
    </row>
    <row r="3" ht="12.75">
      <c r="F3" s="136" t="s">
        <v>130</v>
      </c>
    </row>
    <row r="4" spans="2:6" ht="51">
      <c r="B4" s="88"/>
      <c r="C4" s="93"/>
      <c r="D4" s="94"/>
      <c r="E4" s="396" t="s">
        <v>466</v>
      </c>
      <c r="F4" s="4"/>
    </row>
    <row r="5" spans="3:6" ht="12.75">
      <c r="C5" s="95"/>
      <c r="D5" s="94"/>
      <c r="E5" s="96"/>
      <c r="F5" s="4"/>
    </row>
    <row r="6" spans="3:6" ht="12.75">
      <c r="C6" s="35"/>
      <c r="D6" s="35"/>
      <c r="E6" s="96"/>
      <c r="F6" s="35"/>
    </row>
    <row r="7" spans="3:6" ht="13.5" thickBot="1">
      <c r="C7" s="35"/>
      <c r="D7" s="35"/>
      <c r="E7" s="96"/>
      <c r="F7" s="35"/>
    </row>
    <row r="8" spans="2:6" ht="12.75">
      <c r="B8" s="21"/>
      <c r="C8" s="138"/>
      <c r="D8" s="91"/>
      <c r="E8" s="22"/>
      <c r="F8" s="23"/>
    </row>
    <row r="9" spans="2:6" ht="12.75">
      <c r="B9" s="139" t="s">
        <v>146</v>
      </c>
      <c r="C9" s="140" t="s">
        <v>137</v>
      </c>
      <c r="D9" s="17" t="s">
        <v>143</v>
      </c>
      <c r="E9" s="24" t="s">
        <v>162</v>
      </c>
      <c r="F9" s="25" t="s">
        <v>126</v>
      </c>
    </row>
    <row r="10" spans="2:6" ht="13.5" thickBot="1">
      <c r="B10" s="122"/>
      <c r="C10" s="161"/>
      <c r="D10" s="161"/>
      <c r="E10" s="42"/>
      <c r="F10" s="27">
        <v>2005</v>
      </c>
    </row>
    <row r="11" spans="2:6" s="92" customFormat="1" ht="12.75">
      <c r="B11" s="40"/>
      <c r="C11" s="29"/>
      <c r="D11" s="29"/>
      <c r="E11" s="379"/>
      <c r="F11" s="376"/>
    </row>
    <row r="12" spans="2:6" s="92" customFormat="1" ht="12.75">
      <c r="B12" s="39"/>
      <c r="C12" s="34"/>
      <c r="D12" s="35"/>
      <c r="E12" s="380" t="s">
        <v>59</v>
      </c>
      <c r="F12" s="377">
        <f>SUM(F15,F20)</f>
        <v>97500</v>
      </c>
    </row>
    <row r="13" spans="2:6" s="92" customFormat="1" ht="13.5" thickBot="1">
      <c r="B13" s="39"/>
      <c r="C13" s="46"/>
      <c r="D13" s="34"/>
      <c r="E13" s="383"/>
      <c r="F13" s="377"/>
    </row>
    <row r="14" spans="2:6" s="92" customFormat="1" ht="12.75">
      <c r="B14" s="40"/>
      <c r="C14" s="384"/>
      <c r="D14" s="385"/>
      <c r="E14" s="386"/>
      <c r="F14" s="33"/>
    </row>
    <row r="15" spans="2:6" ht="12.75">
      <c r="B15" s="39">
        <v>750</v>
      </c>
      <c r="C15" s="35"/>
      <c r="D15" s="35"/>
      <c r="E15" s="34" t="s">
        <v>140</v>
      </c>
      <c r="F15" s="388">
        <f>(F17)</f>
        <v>97400</v>
      </c>
    </row>
    <row r="16" spans="2:6" ht="13.5" thickBot="1">
      <c r="B16" s="215"/>
      <c r="C16" s="38"/>
      <c r="D16" s="38"/>
      <c r="E16" s="378"/>
      <c r="F16" s="387"/>
    </row>
    <row r="17" spans="2:6" ht="13.5" thickBot="1">
      <c r="B17" s="125"/>
      <c r="C17" s="215">
        <v>75011</v>
      </c>
      <c r="D17" s="38"/>
      <c r="E17" s="378" t="s">
        <v>60</v>
      </c>
      <c r="F17" s="387">
        <f>(F18)</f>
        <v>97400</v>
      </c>
    </row>
    <row r="18" spans="2:6" ht="23.25" thickBot="1">
      <c r="B18" s="125"/>
      <c r="C18" s="35"/>
      <c r="D18" s="430">
        <v>2350</v>
      </c>
      <c r="E18" s="381" t="s">
        <v>61</v>
      </c>
      <c r="F18" s="71">
        <v>97400</v>
      </c>
    </row>
    <row r="19" spans="2:6" ht="12.75">
      <c r="B19" s="393"/>
      <c r="C19" s="29"/>
      <c r="D19" s="120"/>
      <c r="E19" s="381"/>
      <c r="F19" s="71"/>
    </row>
    <row r="20" spans="2:6" ht="12.75">
      <c r="B20" s="37">
        <v>852</v>
      </c>
      <c r="C20" s="391"/>
      <c r="D20" s="392"/>
      <c r="E20" s="34" t="s">
        <v>160</v>
      </c>
      <c r="F20" s="395">
        <f>SUM(F22)</f>
        <v>100</v>
      </c>
    </row>
    <row r="21" spans="2:6" ht="13.5" thickBot="1">
      <c r="B21" s="389"/>
      <c r="C21" s="132"/>
      <c r="D21" s="390"/>
      <c r="E21" s="378"/>
      <c r="F21" s="394"/>
    </row>
    <row r="22" spans="2:6" ht="13.5" thickBot="1">
      <c r="B22" s="130"/>
      <c r="C22" s="389">
        <v>85228</v>
      </c>
      <c r="D22" s="390"/>
      <c r="E22" s="378" t="s">
        <v>62</v>
      </c>
      <c r="F22" s="394">
        <f>SUM(F23)</f>
        <v>100</v>
      </c>
    </row>
    <row r="23" spans="2:6" ht="23.25" thickBot="1">
      <c r="B23" s="131"/>
      <c r="C23" s="132"/>
      <c r="D23" s="66">
        <v>2350</v>
      </c>
      <c r="E23" s="382" t="s">
        <v>61</v>
      </c>
      <c r="F23" s="97">
        <v>100</v>
      </c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Skarbnik Miasta Czeladź</cp:lastModifiedBy>
  <cp:lastPrinted>2004-11-16T08:25:13Z</cp:lastPrinted>
  <dcterms:created xsi:type="dcterms:W3CDTF">2002-09-25T06:19:34Z</dcterms:created>
  <dcterms:modified xsi:type="dcterms:W3CDTF">2004-11-16T13:30:40Z</dcterms:modified>
  <cp:category/>
  <cp:version/>
  <cp:contentType/>
  <cp:contentStatus/>
</cp:coreProperties>
</file>